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ms-excel.slicerCache+xml" PartName="/xl/slicerCaches/slicerCache1.xml"/>
  <Override ContentType="application/vnd.ms-excel.slicerCache+xml" PartName="/xl/slicerCaches/slicerCache2.xml"/>
  <Override ContentType="application/vnd.ms-excel.slicerCache+xml" PartName="/xl/slicerCaches/slicerCache3.xml"/>
  <Override ContentType="application/vnd.openxmlformats-officedocument.spreadsheetml.pivotTable+xml" PartName="/xl/pivotTables/pivotTable6.xml"/>
  <Override ContentType="application/vnd.openxmlformats-officedocument.spreadsheetml.pivotTable+xml" PartName="/xl/pivotTables/pivotTable4.xml"/>
  <Override ContentType="application/vnd.openxmlformats-officedocument.spreadsheetml.pivotTable+xml" PartName="/xl/pivotTables/pivotTable17.xml"/>
  <Override ContentType="application/vnd.openxmlformats-officedocument.spreadsheetml.pivotTable+xml" PartName="/xl/pivotTables/pivotTable1.xml"/>
  <Override ContentType="application/vnd.openxmlformats-officedocument.spreadsheetml.pivotTable+xml" PartName="/xl/pivotTables/pivotTable15.xml"/>
  <Override ContentType="application/vnd.openxmlformats-officedocument.spreadsheetml.pivotTable+xml" PartName="/xl/pivotTables/pivotTable7.xml"/>
  <Override ContentType="application/vnd.openxmlformats-officedocument.spreadsheetml.pivotTable+xml" PartName="/xl/pivotTables/pivotTable9.xml"/>
  <Override ContentType="application/vnd.openxmlformats-officedocument.spreadsheetml.pivotTable+xml" PartName="/xl/pivotTables/pivotTable11.xml"/>
  <Override ContentType="application/vnd.openxmlformats-officedocument.spreadsheetml.pivotTable+xml" PartName="/xl/pivotTables/pivotTable13.xml"/>
  <Override ContentType="application/vnd.openxmlformats-officedocument.spreadsheetml.pivotTable+xml" PartName="/xl/pivotTables/pivotTable5.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8.xml"/>
  <Override ContentType="application/vnd.openxmlformats-officedocument.spreadsheetml.pivotTable+xml" PartName="/xl/pivotTables/pivotTable10.xml"/>
  <Override ContentType="application/vnd.openxmlformats-officedocument.spreadsheetml.pivotTable+xml" PartName="/xl/pivotTables/pivotTable16.xml"/>
  <Override ContentType="application/vnd.openxmlformats-officedocument.spreadsheetml.pivotTable+xml" PartName="/xl/pivotTables/pivotTable14.xml"/>
  <Override ContentType="application/vnd.openxmlformats-officedocument.spreadsheetml.pivotTable+xml" PartName="/xl/pivotTables/pivotTable12.xml"/>
  <Override ContentType="application/vnd.ms-excel.documenttasks+xml" PartName="/xl/documenttasks/documenttask1.xml"/>
  <Override ContentType="application/vnd.ms-excel.threadedcomments+xml" PartName="/xl/threadedComments/threadedComment1.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2.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ms-excel.slicer+xml" PartName="/xl/slicers/slicer3.xml"/>
  <Override ContentType="application/vnd.ms-excel.slicer+xml" PartName="/xl/slicers/slicer2.xml"/>
  <Override ContentType="application/vnd.ms-excel.slicer+xml" PartName="/xl/slicers/slicer4.xml"/>
  <Override ContentType="application/vnd.ms-excel.slicer+xml" PartName="/xl/slicers/slicer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comments+xml" PartName="/xl/comments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talian Campaigns Performance" sheetId="1" r:id="rId5"/>
    <sheet state="visible" name="Pivot Table 11" sheetId="2" r:id="rId6"/>
    <sheet state="visible" name="ProprioGOs - Trend of queries i" sheetId="3" r:id="rId7"/>
    <sheet state="visible" name="Pivot Table 13" sheetId="4" r:id="rId8"/>
    <sheet state="visible" name="Search_volume_by_country" sheetId="5" r:id="rId9"/>
    <sheet state="visible" name="Top 50 Cities in Spain Demograp" sheetId="6" r:id="rId10"/>
    <sheet state="visible" name="Trend + Demographics" sheetId="7" r:id="rId11"/>
    <sheet state="visible" name="City_Metrics" sheetId="8" r:id="rId12"/>
    <sheet state="visible" name="Pivots_Attractiveness_Score" sheetId="9" r:id="rId13"/>
    <sheet state="visible" name="City_Propert_Type_Metrics" sheetId="10" r:id="rId14"/>
    <sheet state="visible" name="Lead_type_metrics" sheetId="11" r:id="rId15"/>
    <sheet state="visible" name="Attractiveness_Score " sheetId="12" r:id="rId16"/>
    <sheet state="visible" name="MAS - graph" sheetId="13" r:id="rId17"/>
    <sheet state="visible" name="Budget_allocation" sheetId="14" r:id="rId18"/>
    <sheet state="visible" name="Top_5_cities_master" sheetId="15" r:id="rId19"/>
    <sheet state="visible" name="Top_5_cities_listing_type" sheetId="16" r:id="rId20"/>
    <sheet state="visible" name="Sheet14" sheetId="17" r:id="rId21"/>
  </sheets>
  <definedNames>
    <definedName name="Top50Demographics">'Top 50 Cities in Spain Demograp'!$A$1:$C$51</definedName>
    <definedName name="ItalianCampaigns">'Italian Campaigns Performance'!$A$1:$L$559</definedName>
    <definedName name="GeocodeAddressColumn_Sheet14">Sheet14!$A$1</definedName>
    <definedName name="QueriesTrend">'ProprioGOs - Trend of queries i'!$A$1:$E$1221</definedName>
    <definedName hidden="1" localSheetId="4" name="_xlnm._FilterDatabase">Search_volume_by_country!$A$28:$I$58</definedName>
    <definedName hidden="1" localSheetId="11" name="_xlnm._FilterDatabase">'Attractiveness_Score '!$A$1:$K$1221</definedName>
    <definedName hidden="1" localSheetId="2" name="Z_DC26FE4C_E104_4676_8F0B_09C2623380C7_.wvu.FilterData">'ProprioGOs - Trend of queries i'!$A$1:$E$1221</definedName>
    <definedName hidden="1" localSheetId="2" name="Z_DC26FE4C_E104_4676_8F0B_09C2623380C7_.wvu.FilterData">'ProprioGOs - Trend of queries i'!$A$1:$E$1221</definedName>
    <definedName hidden="1" localSheetId="5" name="Z_DC26FE4C_E104_4676_8F0B_09C2623380C7_.wvu.FilterData">'Top 50 Cities in Spain Demograp'!$A$1:$C$58</definedName>
    <definedName hidden="1" localSheetId="14" name="Z_DC26FE4C_E104_4676_8F0B_09C2623380C7_.wvu.FilterData">Top_5_cities_master!$A$1:$E$101</definedName>
    <definedName name="SlicerCache_Table_1_Col_2">#N/A</definedName>
    <definedName name="SlicerCache_Table_2_Col_3">#N/A</definedName>
    <definedName name="SlicerCache_Table_3_Col_2">#N/A</definedName>
  </definedNames>
  <calcPr/>
  <customWorkbookViews>
    <customWorkbookView activeSheetId="0" maximized="1" windowHeight="0" windowWidth="0" guid="{DC26FE4C-E104-4676-8F0B-09C2623380C7}" name="Filter 1"/>
  </customWorkbookViews>
  <pivotCaches>
    <pivotCache cacheId="0" r:id="rId22"/>
    <pivotCache cacheId="1" r:id="rId23"/>
    <pivotCache cacheId="2" r:id="rId24"/>
    <pivotCache cacheId="3" r:id="rId25"/>
    <pivotCache cacheId="4" r:id="rId26"/>
    <pivotCache cacheId="5" r:id="rId27"/>
  </pivotCaches>
  <extLst>
    <ext uri="{46BE6895-7355-4a93-B00E-2C351335B9C9}">
      <x15:slicerCaches>
        <x14:slicerCache r:id="rId28"/>
        <x14:slicerCache r:id="rId29"/>
        <x14:slicerCache r:id="rId30"/>
      </x15:slicerCaches>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tc={3141f282-6e4e-4fb3-b239-6bc03e3f0deb}</author>
  </authors>
  <commentList>
    <comment authorId="0" xr:uid="{3141f282-6e4e-4fb3-b239-6bc03e3f0deb}" ref="C60">
      <text>
        <t xml:space="preserve">[Threaded comment]
 Your version of Excel allows you to read this threaded comment; however, any edits to it will get removed if the file is opened in a newer version of Excel. Learn more: https://go.microsoft.com/fwlink/?linkid=870924
Comment:
	random data, couldn't find it anywhere
</t>
      </text>
    </comment>
  </commentList>
</comments>
</file>

<file path=xl/sharedStrings.xml><?xml version="1.0" encoding="utf-8"?>
<sst xmlns="http://schemas.openxmlformats.org/spreadsheetml/2006/main" count="12903" uniqueCount="258">
  <si>
    <t>Date (yyyy-mm-dd) data aggregated by-monthly</t>
  </si>
  <si>
    <t>City</t>
  </si>
  <si>
    <t>Property_Type</t>
  </si>
  <si>
    <t>Lead_Type</t>
  </si>
  <si>
    <t>Impressions</t>
  </si>
  <si>
    <t>Clicks</t>
  </si>
  <si>
    <t>Leads</t>
  </si>
  <si>
    <t>Total_Cost_EUR_Ads</t>
  </si>
  <si>
    <t>CTR (Click-Through-Rate)</t>
  </si>
  <si>
    <t>CVR (Conversion-Rate)</t>
  </si>
  <si>
    <t>CPC (Cost-Per-Click)</t>
  </si>
  <si>
    <t>CPL (Cost-Per-Lead)</t>
  </si>
  <si>
    <t xml:space="preserve"> </t>
  </si>
  <si>
    <t>Average_CPA_iTALY</t>
  </si>
  <si>
    <t>Milan</t>
  </si>
  <si>
    <t>For Sale</t>
  </si>
  <si>
    <t>form_submit</t>
  </si>
  <si>
    <t>whatsapp_lead_form</t>
  </si>
  <si>
    <t>contact_phone</t>
  </si>
  <si>
    <t>New Construction</t>
  </si>
  <si>
    <t>Rome</t>
  </si>
  <si>
    <t>Naples</t>
  </si>
  <si>
    <t>Turin</t>
  </si>
  <si>
    <t>Palermo</t>
  </si>
  <si>
    <t>Genoa</t>
  </si>
  <si>
    <t>Bologna</t>
  </si>
  <si>
    <t>Florence</t>
  </si>
  <si>
    <t>Bari</t>
  </si>
  <si>
    <t>Catania</t>
  </si>
  <si>
    <t>Venice</t>
  </si>
  <si>
    <t>Verona</t>
  </si>
  <si>
    <t>Messina</t>
  </si>
  <si>
    <t>Padua</t>
  </si>
  <si>
    <t>Trieste</t>
  </si>
  <si>
    <t>Brescia</t>
  </si>
  <si>
    <t>Parma</t>
  </si>
  <si>
    <t>Taranto</t>
  </si>
  <si>
    <t>Prato</t>
  </si>
  <si>
    <t>Modena</t>
  </si>
  <si>
    <t>Reggio Calabria</t>
  </si>
  <si>
    <t>Reggio Emilia</t>
  </si>
  <si>
    <t>Perugia</t>
  </si>
  <si>
    <t>Cagliari</t>
  </si>
  <si>
    <t>Foggia</t>
  </si>
  <si>
    <t>Salerno</t>
  </si>
  <si>
    <t>Ferrara</t>
  </si>
  <si>
    <t>Monza</t>
  </si>
  <si>
    <t>Siracusa</t>
  </si>
  <si>
    <t>Pescara</t>
  </si>
  <si>
    <t>Bergamo</t>
  </si>
  <si>
    <t>AVERAGE of CPL (Cost-Per-Lead)</t>
  </si>
  <si>
    <t>Grand Total</t>
  </si>
  <si>
    <t>Country</t>
  </si>
  <si>
    <t>Listing_Type</t>
  </si>
  <si>
    <t>Search_Volume_Index</t>
  </si>
  <si>
    <t>IT</t>
  </si>
  <si>
    <t>Apartment</t>
  </si>
  <si>
    <t>Sell</t>
  </si>
  <si>
    <t>Rent</t>
  </si>
  <si>
    <t>New Constructions</t>
  </si>
  <si>
    <t>Holiday Rentals</t>
  </si>
  <si>
    <t>Villa</t>
  </si>
  <si>
    <t>Penthouse</t>
  </si>
  <si>
    <t>Loft</t>
  </si>
  <si>
    <t>Land</t>
  </si>
  <si>
    <t>ES</t>
  </si>
  <si>
    <t>Madrid</t>
  </si>
  <si>
    <t>Barcelona</t>
  </si>
  <si>
    <t>Valencia</t>
  </si>
  <si>
    <t>Seville</t>
  </si>
  <si>
    <t>Zaragoza</t>
  </si>
  <si>
    <t>Malaga</t>
  </si>
  <si>
    <t>Murcia</t>
  </si>
  <si>
    <t>Palma</t>
  </si>
  <si>
    <t>Las Palmas</t>
  </si>
  <si>
    <t>Bilbao</t>
  </si>
  <si>
    <t>Alicante</t>
  </si>
  <si>
    <t>Cordoba</t>
  </si>
  <si>
    <t>Valladolid</t>
  </si>
  <si>
    <t>Vigo</t>
  </si>
  <si>
    <t>Gijon</t>
  </si>
  <si>
    <t>L'Hospitalet de Llobregat</t>
  </si>
  <si>
    <t>Vitoria-Gasteiz</t>
  </si>
  <si>
    <t>A Coruna</t>
  </si>
  <si>
    <t>Granada</t>
  </si>
  <si>
    <t>Elche</t>
  </si>
  <si>
    <t>Oviedo</t>
  </si>
  <si>
    <t>Badalona</t>
  </si>
  <si>
    <t>Cartagena</t>
  </si>
  <si>
    <t>Terrassa</t>
  </si>
  <si>
    <t>Jerez de la Frontera</t>
  </si>
  <si>
    <t>Sabadell</t>
  </si>
  <si>
    <t>Mostoles</t>
  </si>
  <si>
    <t>Santa Cruz de Tenerife</t>
  </si>
  <si>
    <t>Pamplona</t>
  </si>
  <si>
    <t>Almeria</t>
  </si>
  <si>
    <t>SUM of Search_Volume_Index</t>
  </si>
  <si>
    <t xml:space="preserve">Sell </t>
  </si>
  <si>
    <t>New</t>
  </si>
  <si>
    <t xml:space="preserve">Rent </t>
  </si>
  <si>
    <t xml:space="preserve">Holiday rent </t>
  </si>
  <si>
    <t>A Coruna Total</t>
  </si>
  <si>
    <t>Alicante Total</t>
  </si>
  <si>
    <t>Almeria Total</t>
  </si>
  <si>
    <t>Badalona Total</t>
  </si>
  <si>
    <t>Barcelona Total</t>
  </si>
  <si>
    <t>Bari Total</t>
  </si>
  <si>
    <t>Bergamo Total</t>
  </si>
  <si>
    <t>Bilbao Total</t>
  </si>
  <si>
    <t>Bologna Total</t>
  </si>
  <si>
    <t>Brescia Total</t>
  </si>
  <si>
    <t>Cagliari Total</t>
  </si>
  <si>
    <t>Cartagena Total</t>
  </si>
  <si>
    <t>Catania Total</t>
  </si>
  <si>
    <t>Cordoba Total</t>
  </si>
  <si>
    <t>Elche Total</t>
  </si>
  <si>
    <t>Ferrara Total</t>
  </si>
  <si>
    <t>Florence Total</t>
  </si>
  <si>
    <t>Foggia Total</t>
  </si>
  <si>
    <t>Genoa Total</t>
  </si>
  <si>
    <t>Gijon Total</t>
  </si>
  <si>
    <t>Granada Total</t>
  </si>
  <si>
    <t>Jerez de la Frontera Total</t>
  </si>
  <si>
    <t>L'Hospitalet de Llobregat Total</t>
  </si>
  <si>
    <t>Las Palmas Total</t>
  </si>
  <si>
    <t>Madrid Total</t>
  </si>
  <si>
    <t>Malaga Total</t>
  </si>
  <si>
    <t>Messina Total</t>
  </si>
  <si>
    <t>Milan Total</t>
  </si>
  <si>
    <t>Modena Total</t>
  </si>
  <si>
    <t>Monza Total</t>
  </si>
  <si>
    <t>Mostoles Total</t>
  </si>
  <si>
    <t>Murcia Total</t>
  </si>
  <si>
    <t>Naples Total</t>
  </si>
  <si>
    <t>Oviedo Total</t>
  </si>
  <si>
    <t>Padua Total</t>
  </si>
  <si>
    <t>Palermo Total</t>
  </si>
  <si>
    <t>Palma Total</t>
  </si>
  <si>
    <t>Pamplona Total</t>
  </si>
  <si>
    <t>Parma Total</t>
  </si>
  <si>
    <t>Perugia Total</t>
  </si>
  <si>
    <t>Pescara Total</t>
  </si>
  <si>
    <t>Prato Total</t>
  </si>
  <si>
    <t>Reggio Calabria Total</t>
  </si>
  <si>
    <t>Reggio Emilia Total</t>
  </si>
  <si>
    <t>Rome Total</t>
  </si>
  <si>
    <t>Sabadell Total</t>
  </si>
  <si>
    <t>Salerno Total</t>
  </si>
  <si>
    <t>Santa Cruz de Tenerife Total</t>
  </si>
  <si>
    <t>Seville Total</t>
  </si>
  <si>
    <t>Siracusa Total</t>
  </si>
  <si>
    <t>Taranto Total</t>
  </si>
  <si>
    <t>Terrassa Total</t>
  </si>
  <si>
    <t>Trieste Total</t>
  </si>
  <si>
    <t>Turin Total</t>
  </si>
  <si>
    <t>Valencia Total</t>
  </si>
  <si>
    <t>Valladolid Total</t>
  </si>
  <si>
    <t>Venice Total</t>
  </si>
  <si>
    <t>Verona Total</t>
  </si>
  <si>
    <t>Vigo Total</t>
  </si>
  <si>
    <t>Vitoria-Gasteiz Total</t>
  </si>
  <si>
    <t>Zaragoza Total</t>
  </si>
  <si>
    <t>Spain</t>
  </si>
  <si>
    <t>Italy</t>
  </si>
  <si>
    <t>AVERAGE Search_Volume_Index</t>
  </si>
  <si>
    <t>AVERAGE of Search_Volume_Index</t>
  </si>
  <si>
    <t>Transfer Ratio</t>
  </si>
  <si>
    <t>Delta_Search_Volume_Index</t>
  </si>
  <si>
    <t>Share_new_construction</t>
  </si>
  <si>
    <t>Gap_to_parity</t>
  </si>
  <si>
    <t>Priority_new_construction</t>
  </si>
  <si>
    <t>Above_benchmark</t>
  </si>
  <si>
    <t>Total_demand</t>
  </si>
  <si>
    <t>Lift _to_benchmark</t>
  </si>
  <si>
    <t>Recommended_New_Construction_Share</t>
  </si>
  <si>
    <t>Recommended_Sell_Share</t>
  </si>
  <si>
    <t>New_Construction_Vs_Sell_index</t>
  </si>
  <si>
    <t>Total_New_Construction</t>
  </si>
  <si>
    <t>Total_Sell</t>
  </si>
  <si>
    <t>Baseline_share_New_Construction</t>
  </si>
  <si>
    <t>Weighted_index</t>
  </si>
  <si>
    <t>Launch_new_construction_share</t>
  </si>
  <si>
    <t>Population</t>
  </si>
  <si>
    <t>Average Annual Income (EUR)</t>
  </si>
  <si>
    <t>San Sebastián</t>
  </si>
  <si>
    <t>A Coruña</t>
  </si>
  <si>
    <t>Gijón</t>
  </si>
  <si>
    <t>Santander</t>
  </si>
  <si>
    <t>Burgos</t>
  </si>
  <si>
    <t>Alcalá de Henares</t>
  </si>
  <si>
    <t>Alcorcón</t>
  </si>
  <si>
    <t>Getafe</t>
  </si>
  <si>
    <t>Logroño</t>
  </si>
  <si>
    <t>Palma de Mallorca</t>
  </si>
  <si>
    <t>Leganés</t>
  </si>
  <si>
    <t>Marbella</t>
  </si>
  <si>
    <t>Móstoles</t>
  </si>
  <si>
    <t>Tarragona</t>
  </si>
  <si>
    <t>Salamanca</t>
  </si>
  <si>
    <t>León</t>
  </si>
  <si>
    <t>Mataró</t>
  </si>
  <si>
    <t>Las Palmas de Gran Canaria</t>
  </si>
  <si>
    <t>Lleida</t>
  </si>
  <si>
    <t>Seville (Sevilla)</t>
  </si>
  <si>
    <t>Málaga</t>
  </si>
  <si>
    <t>Albacete</t>
  </si>
  <si>
    <t>Castellón de la Plana</t>
  </si>
  <si>
    <t>Badajoz</t>
  </si>
  <si>
    <t>Fuenlabrada</t>
  </si>
  <si>
    <t>Córdoba</t>
  </si>
  <si>
    <t>Huelva</t>
  </si>
  <si>
    <t>Almería</t>
  </si>
  <si>
    <t>Dos Hermanas</t>
  </si>
  <si>
    <t>AVERAGE of CTR (Click-Through-Rate)</t>
  </si>
  <si>
    <t>AVERAGE of CVR (Conversion-Rate)</t>
  </si>
  <si>
    <t>AVERAGE of CPC (Cost-Per-Click)</t>
  </si>
  <si>
    <t>MAX of Search_Volume_Index</t>
  </si>
  <si>
    <t>AVERAGE of CVR</t>
  </si>
  <si>
    <t>AVERAGE of CPC</t>
  </si>
  <si>
    <t>AVERAGE of CTR</t>
  </si>
  <si>
    <t>AVERAGE of CPL</t>
  </si>
  <si>
    <t>Apartment Total</t>
  </si>
  <si>
    <t>Property_Type_Italy</t>
  </si>
  <si>
    <t>Property_Type_Spain</t>
  </si>
  <si>
    <t>Land,Villa</t>
  </si>
  <si>
    <t>Apartment,Loft,Penthouse</t>
  </si>
  <si>
    <t>Land Total</t>
  </si>
  <si>
    <t>Italian equivalent</t>
  </si>
  <si>
    <t>Average CVR</t>
  </si>
  <si>
    <t>Average CPC</t>
  </si>
  <si>
    <t>Average CTR</t>
  </si>
  <si>
    <t>Average CPL</t>
  </si>
  <si>
    <t>Loft Total</t>
  </si>
  <si>
    <t>Top 10 Italian high performers</t>
  </si>
  <si>
    <t>Penthouse Total</t>
  </si>
  <si>
    <t>Villa Total</t>
  </si>
  <si>
    <t>Key</t>
  </si>
  <si>
    <t>MAX SVI</t>
  </si>
  <si>
    <t>Similarity to top IT performing (based on MAX SVI for Property_Type and Listing_Type)</t>
  </si>
  <si>
    <t>Normalized_Search_Volume</t>
  </si>
  <si>
    <t>Normalized_Population</t>
  </si>
  <si>
    <t>Normalized_Income</t>
  </si>
  <si>
    <t>Attractiveness_Score</t>
  </si>
  <si>
    <t>M.A.S. Weights</t>
  </si>
  <si>
    <t>Parameter</t>
  </si>
  <si>
    <t>Weight</t>
  </si>
  <si>
    <t>SVI</t>
  </si>
  <si>
    <t>Similarity</t>
  </si>
  <si>
    <t>Average_Income</t>
  </si>
  <si>
    <t>M.A.S. - average</t>
  </si>
  <si>
    <t>M.A.S</t>
  </si>
  <si>
    <t>Budget_of_city</t>
  </si>
  <si>
    <t>Weights of total SVI</t>
  </si>
  <si>
    <t>Holiday_rentals</t>
  </si>
  <si>
    <t>New_Constructions</t>
  </si>
  <si>
    <t>Total</t>
  </si>
  <si>
    <t>latitude</t>
  </si>
  <si>
    <t>longitude</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</si>
</sst>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d/MM/yyyy"/>
    <numFmt numFmtId="165" formatCode="[$£-809]#,##0.00"/>
    <numFmt numFmtId="166" formatCode="[$€]#,##0"/>
    <numFmt numFmtId="167" formatCode="&quot;€&quot;#,##0"/>
  </numFmts>
  <fonts count="19">
    <font>
      <sz val="10.0"/>
      <color rgb="FF000000"/>
      <name val="Arial"/>
      <scheme val="minor"/>
    </font>
    <font>
      <b/>
      <color rgb="FFFFFFFF"/>
      <name val="Arial"/>
    </font>
    <font>
      <b/>
      <color rgb="FFFFFFFF"/>
      <name val="Arial"/>
      <scheme val="minor"/>
    </font>
    <font>
      <color theme="1"/>
      <name val="Arial"/>
      <scheme val="minor"/>
    </font>
    <font>
      <b/>
      <color theme="1"/>
      <name val="Arial"/>
      <scheme val="minor"/>
    </font>
    <font>
      <color theme="1"/>
      <name val="Arial"/>
    </font>
    <font>
      <sz val="11.0"/>
      <color rgb="FFC5C8C6"/>
      <name val="BerkeleyMono"/>
    </font>
    <font>
      <b/>
      <sz val="16.0"/>
      <color theme="1"/>
      <name val="Arial"/>
      <scheme val="minor"/>
    </font>
    <font>
      <i/>
      <color theme="1"/>
      <name val="Arial"/>
    </font>
    <font>
      <color rgb="FFFFFFFF"/>
      <name val="Arial"/>
    </font>
    <font>
      <color rgb="FFFFFFFF"/>
      <name val="Arial"/>
      <scheme val="minor"/>
    </font>
    <font>
      <color rgb="FF333333"/>
      <name val="Arial"/>
    </font>
    <font>
      <b/>
      <color rgb="FF000000"/>
      <name val="Arial"/>
    </font>
    <font>
      <b/>
      <color theme="1"/>
      <name val="Arial"/>
    </font>
    <font>
      <sz val="15.0"/>
      <color rgb="FF040C28"/>
      <name val="&quot;Google Sans&quot;"/>
    </font>
    <font>
      <b/>
      <color rgb="FF0000FF"/>
      <name val="Arial"/>
      <scheme val="minor"/>
    </font>
    <font>
      <color rgb="FF0000FF"/>
      <name val="Arial"/>
      <scheme val="minor"/>
    </font>
    <font>
      <i/>
      <color rgb="FFFF0000"/>
      <name val="Arial"/>
      <scheme val="minor"/>
    </font>
    <font>
      <color rgb="FF000000"/>
      <name val="Arial"/>
      <scheme val="minor"/>
    </font>
  </fonts>
  <fills count="11">
    <fill>
      <patternFill patternType="none"/>
    </fill>
    <fill>
      <patternFill patternType="lightGray"/>
    </fill>
    <fill>
      <patternFill patternType="solid">
        <fgColor rgb="FFC9DAF8"/>
        <bgColor rgb="FFC9DAF8"/>
      </patternFill>
    </fill>
    <fill>
      <patternFill patternType="solid">
        <fgColor rgb="FFEFEFEF"/>
        <bgColor rgb="FFEFEFEF"/>
      </patternFill>
    </fill>
    <fill>
      <patternFill patternType="solid">
        <fgColor rgb="FFDFE4EC"/>
        <bgColor rgb="FFDFE4EC"/>
      </patternFill>
    </fill>
    <fill>
      <patternFill patternType="solid">
        <fgColor rgb="FF8093B3"/>
        <bgColor rgb="FF8093B3"/>
      </patternFill>
    </fill>
    <fill>
      <patternFill patternType="solid">
        <fgColor rgb="FFF4F6F8"/>
        <bgColor rgb="FFF4F6F8"/>
      </patternFill>
    </fill>
    <fill>
      <patternFill patternType="solid">
        <fgColor rgb="FFFFFFFF"/>
        <bgColor rgb="FFFFFFFF"/>
      </patternFill>
    </fill>
    <fill>
      <patternFill patternType="solid">
        <fgColor rgb="FFD9EAD3"/>
        <bgColor rgb="FFD9EAD3"/>
      </patternFill>
    </fill>
    <fill>
      <patternFill patternType="solid">
        <fgColor rgb="FFD3E3FD"/>
        <bgColor rgb="FFD3E3FD"/>
      </patternFill>
    </fill>
    <fill>
      <patternFill patternType="solid">
        <fgColor rgb="FFCFE2F3"/>
        <bgColor rgb="FFCFE2F3"/>
      </patternFill>
    </fill>
  </fills>
  <borders count="7">
    <border/>
    <border>
      <left style="thick">
        <color rgb="FFFFFFFF"/>
      </left>
      <right style="thick">
        <color rgb="FFFFFFFF"/>
      </right>
      <top style="thick">
        <color rgb="FFFFFFFF"/>
      </top>
      <bottom style="thick">
        <color rgb="FFFFFFFF"/>
      </bottom>
    </border>
    <border>
      <left style="thick">
        <color rgb="FFFFFFFF"/>
      </left>
      <top style="thick">
        <color rgb="FFFFFFFF"/>
      </top>
      <bottom style="thick">
        <color rgb="FFFFFFFF"/>
      </bottom>
    </border>
    <border>
      <bottom style="thick">
        <color rgb="FF8093B3"/>
      </bottom>
    </border>
    <border>
      <right style="thin">
        <color rgb="FFFFFFFF"/>
      </right>
    </border>
    <border>
      <bottom style="thin">
        <color rgb="FF457E76"/>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6">
    <xf borderId="0" fillId="0" fontId="0" numFmtId="0" xfId="0" applyAlignment="1" applyFont="1">
      <alignment readingOrder="0" shrinkToFit="0" vertical="bottom" wrapText="0"/>
    </xf>
    <xf borderId="1" fillId="2" fontId="1" numFmtId="0" xfId="0" applyAlignment="1" applyBorder="1" applyFill="1" applyFont="1">
      <alignment vertical="bottom"/>
    </xf>
    <xf borderId="1" fillId="2" fontId="1" numFmtId="0" xfId="0" applyAlignment="1" applyBorder="1" applyFont="1">
      <alignment readingOrder="0" vertical="bottom"/>
    </xf>
    <xf borderId="2" fillId="2" fontId="1" numFmtId="0" xfId="0" applyAlignment="1" applyBorder="1" applyFont="1">
      <alignment vertical="bottom"/>
    </xf>
    <xf borderId="1" fillId="2" fontId="2" numFmtId="0" xfId="0" applyAlignment="1" applyBorder="1" applyFont="1">
      <alignment readingOrder="0"/>
    </xf>
    <xf borderId="0" fillId="0" fontId="3" numFmtId="0" xfId="0" applyFont="1"/>
    <xf borderId="0" fillId="0" fontId="4" numFmtId="0" xfId="0" applyAlignment="1" applyFont="1">
      <alignment readingOrder="0"/>
    </xf>
    <xf borderId="1" fillId="3" fontId="5" numFmtId="164" xfId="0" applyAlignment="1" applyBorder="1" applyFill="1" applyFont="1" applyNumberFormat="1">
      <alignment horizontal="right" vertical="bottom"/>
    </xf>
    <xf borderId="1" fillId="3" fontId="5" numFmtId="49" xfId="0" applyAlignment="1" applyBorder="1" applyFont="1" applyNumberFormat="1">
      <alignment vertical="bottom"/>
    </xf>
    <xf borderId="1" fillId="3" fontId="5" numFmtId="4" xfId="0" applyAlignment="1" applyBorder="1" applyFont="1" applyNumberFormat="1">
      <alignment horizontal="right" vertical="bottom"/>
    </xf>
    <xf borderId="1" fillId="3" fontId="5" numFmtId="165" xfId="0" applyAlignment="1" applyBorder="1" applyFont="1" applyNumberFormat="1">
      <alignment horizontal="right" vertical="bottom"/>
    </xf>
    <xf borderId="1" fillId="3" fontId="3" numFmtId="0" xfId="0" applyBorder="1" applyFont="1"/>
    <xf borderId="1" fillId="3" fontId="3" numFmtId="165" xfId="0" applyBorder="1" applyFont="1" applyNumberFormat="1"/>
    <xf borderId="0" fillId="0" fontId="6" numFmtId="0" xfId="0" applyAlignment="1" applyFont="1">
      <alignment horizontal="right"/>
    </xf>
    <xf borderId="0" fillId="0" fontId="3" numFmtId="165" xfId="0" applyFont="1" applyNumberFormat="1"/>
    <xf borderId="0" fillId="0" fontId="3" numFmtId="49" xfId="0" applyFont="1" applyNumberFormat="1"/>
    <xf borderId="1" fillId="3" fontId="5" numFmtId="0" xfId="0" applyAlignment="1" applyBorder="1" applyFont="1">
      <alignment vertical="bottom"/>
    </xf>
    <xf borderId="1" fillId="3" fontId="5" numFmtId="0" xfId="0" applyAlignment="1" applyBorder="1" applyFont="1">
      <alignment horizontal="right" vertical="bottom"/>
    </xf>
    <xf borderId="0" fillId="0" fontId="3" numFmtId="10" xfId="0" applyFont="1" applyNumberFormat="1"/>
    <xf borderId="0" fillId="0" fontId="3" numFmtId="0" xfId="0" applyAlignment="1" applyFont="1">
      <alignment readingOrder="0"/>
    </xf>
    <xf borderId="0" fillId="2" fontId="7" numFmtId="0" xfId="0" applyAlignment="1" applyFont="1">
      <alignment readingOrder="0"/>
    </xf>
    <xf borderId="3" fillId="4" fontId="8" numFmtId="0" xfId="0" applyAlignment="1" applyBorder="1" applyFill="1" applyFont="1">
      <alignment vertical="bottom"/>
    </xf>
    <xf borderId="3" fillId="5" fontId="9" numFmtId="0" xfId="0" applyAlignment="1" applyBorder="1" applyFill="1" applyFont="1">
      <alignment readingOrder="0" vertical="bottom"/>
    </xf>
    <xf borderId="4" fillId="6" fontId="5" numFmtId="0" xfId="0" applyAlignment="1" applyBorder="1" applyFill="1" applyFont="1">
      <alignment vertical="bottom"/>
    </xf>
    <xf borderId="0" fillId="7" fontId="5" numFmtId="0" xfId="0" applyAlignment="1" applyFill="1" applyFont="1">
      <alignment horizontal="right" vertical="bottom"/>
    </xf>
    <xf borderId="0" fillId="4" fontId="3" numFmtId="0" xfId="0" applyFont="1"/>
    <xf borderId="0" fillId="5" fontId="10" numFmtId="0" xfId="0" applyAlignment="1" applyFont="1">
      <alignment readingOrder="0"/>
    </xf>
    <xf borderId="0" fillId="5" fontId="2" numFmtId="0" xfId="0" applyAlignment="1" applyFont="1">
      <alignment readingOrder="0"/>
    </xf>
    <xf borderId="1" fillId="2" fontId="1" numFmtId="0" xfId="0" applyAlignment="1" applyBorder="1" applyFont="1">
      <alignment vertical="bottom"/>
    </xf>
    <xf borderId="1" fillId="2" fontId="1" numFmtId="166" xfId="0" applyAlignment="1" applyBorder="1" applyFont="1" applyNumberFormat="1">
      <alignment vertical="bottom"/>
    </xf>
    <xf borderId="1" fillId="3" fontId="5" numFmtId="0" xfId="0" applyAlignment="1" applyBorder="1" applyFont="1">
      <alignment horizontal="right" vertical="bottom"/>
    </xf>
    <xf borderId="1" fillId="3" fontId="5" numFmtId="166" xfId="0" applyAlignment="1" applyBorder="1" applyFont="1" applyNumberFormat="1">
      <alignment horizontal="right" vertical="bottom"/>
    </xf>
    <xf borderId="0" fillId="0" fontId="3" numFmtId="0" xfId="0" applyFont="1"/>
    <xf borderId="0" fillId="0" fontId="3" numFmtId="166" xfId="0" applyFont="1" applyNumberFormat="1"/>
    <xf borderId="5" fillId="0" fontId="11" numFmtId="3" xfId="0" applyAlignment="1" applyBorder="1" applyFont="1" applyNumberFormat="1">
      <alignment horizontal="right" readingOrder="0"/>
    </xf>
    <xf borderId="0" fillId="0" fontId="3" numFmtId="3" xfId="0" applyAlignment="1" applyFont="1" applyNumberFormat="1">
      <alignment readingOrder="0"/>
    </xf>
    <xf borderId="0" fillId="0" fontId="3" numFmtId="3" xfId="0" applyFont="1" applyNumberFormat="1"/>
    <xf borderId="1" fillId="3" fontId="5" numFmtId="3" xfId="0" applyAlignment="1" applyBorder="1" applyFont="1" applyNumberFormat="1">
      <alignment horizontal="right" vertical="bottom"/>
    </xf>
    <xf borderId="1" fillId="3" fontId="5" numFmtId="167" xfId="0" applyAlignment="1" applyBorder="1" applyFont="1" applyNumberFormat="1">
      <alignment horizontal="right" vertical="bottom"/>
    </xf>
    <xf borderId="6" fillId="0" fontId="4" numFmtId="0" xfId="0" applyAlignment="1" applyBorder="1" applyFont="1">
      <alignment readingOrder="0"/>
    </xf>
    <xf borderId="6" fillId="0" fontId="3" numFmtId="0" xfId="0" applyAlignment="1" applyBorder="1" applyFont="1">
      <alignment readingOrder="0"/>
    </xf>
    <xf borderId="6" fillId="0" fontId="3" numFmtId="0" xfId="0" applyBorder="1" applyFont="1"/>
    <xf borderId="6" fillId="0" fontId="3" numFmtId="165" xfId="0" applyBorder="1" applyFont="1" applyNumberFormat="1"/>
    <xf borderId="1" fillId="2" fontId="12" numFmtId="0" xfId="0" applyAlignment="1" applyBorder="1" applyFont="1">
      <alignment vertical="bottom"/>
    </xf>
    <xf borderId="1" fillId="8" fontId="12" numFmtId="0" xfId="0" applyAlignment="1" applyBorder="1" applyFill="1" applyFont="1">
      <alignment readingOrder="0" shrinkToFit="0" vertical="bottom" wrapText="1"/>
    </xf>
    <xf borderId="1" fillId="8" fontId="12" numFmtId="0" xfId="0" applyAlignment="1" applyBorder="1" applyFont="1">
      <alignment vertical="bottom"/>
    </xf>
    <xf borderId="2" fillId="8" fontId="12" numFmtId="0" xfId="0" applyAlignment="1" applyBorder="1" applyFont="1">
      <alignment readingOrder="0" vertical="bottom"/>
    </xf>
    <xf borderId="2" fillId="8" fontId="12" numFmtId="0" xfId="0" applyAlignment="1" applyBorder="1" applyFont="1">
      <alignment vertical="bottom"/>
    </xf>
    <xf borderId="0" fillId="8" fontId="12" numFmtId="0" xfId="0" applyAlignment="1" applyFont="1">
      <alignment readingOrder="0" vertical="bottom"/>
    </xf>
    <xf borderId="2" fillId="3" fontId="5" numFmtId="0" xfId="0" applyAlignment="1" applyBorder="1" applyFont="1">
      <alignment horizontal="right" vertical="bottom"/>
    </xf>
    <xf borderId="2" fillId="3" fontId="13" numFmtId="0" xfId="0" applyAlignment="1" applyBorder="1" applyFont="1">
      <alignment horizontal="left" vertical="bottom"/>
    </xf>
    <xf borderId="2" fillId="3" fontId="5" numFmtId="0" xfId="0" applyAlignment="1" applyBorder="1" applyFont="1">
      <alignment horizontal="left" vertical="bottom"/>
    </xf>
    <xf borderId="2" fillId="3" fontId="5" numFmtId="10" xfId="0" applyAlignment="1" applyBorder="1" applyFont="1" applyNumberFormat="1">
      <alignment horizontal="right" readingOrder="0" vertical="bottom"/>
    </xf>
    <xf borderId="2" fillId="3" fontId="5" numFmtId="10" xfId="0" applyAlignment="1" applyBorder="1" applyFont="1" applyNumberFormat="1">
      <alignment horizontal="right" vertical="bottom"/>
    </xf>
    <xf borderId="0" fillId="9" fontId="14" numFmtId="0" xfId="0" applyFill="1" applyFont="1"/>
    <xf borderId="1" fillId="10" fontId="2" numFmtId="0" xfId="0" applyAlignment="1" applyBorder="1" applyFill="1" applyFont="1">
      <alignment readingOrder="0"/>
    </xf>
    <xf borderId="1" fillId="3" fontId="3" numFmtId="0" xfId="0" applyAlignment="1" applyBorder="1" applyFont="1">
      <alignment readingOrder="0"/>
    </xf>
    <xf borderId="1" fillId="3" fontId="3" numFmtId="166" xfId="0" applyAlignment="1" applyBorder="1" applyFont="1" applyNumberFormat="1">
      <alignment readingOrder="0"/>
    </xf>
    <xf borderId="0" fillId="0" fontId="4" numFmtId="0" xfId="0" applyAlignment="1" applyFont="1">
      <alignment horizontal="center" readingOrder="0"/>
    </xf>
    <xf borderId="0" fillId="0" fontId="15" numFmtId="10" xfId="0" applyFont="1" applyNumberFormat="1"/>
    <xf borderId="1" fillId="3" fontId="3" numFmtId="166" xfId="0" applyBorder="1" applyFont="1" applyNumberFormat="1"/>
    <xf borderId="0" fillId="0" fontId="16" numFmtId="166" xfId="0" applyFont="1" applyNumberFormat="1"/>
    <xf borderId="0" fillId="0" fontId="17" numFmtId="166" xfId="0" applyFont="1" applyNumberFormat="1"/>
    <xf borderId="0" fillId="0" fontId="15" numFmtId="166" xfId="0" applyFont="1" applyNumberFormat="1"/>
    <xf borderId="0" fillId="0" fontId="18" numFmtId="0" xfId="0" applyAlignment="1" applyFont="1">
      <alignment readingOrder="0"/>
    </xf>
    <xf borderId="0" fillId="0" fontId="18" numFmtId="0" xfId="0" applyFont="1"/>
  </cellXfs>
  <cellStyles count="1">
    <cellStyle xfId="0" name="Normal" builtinId="0"/>
  </cellStyles>
  <dxfs count="3">
    <dxf>
      <font/>
      <fill>
        <patternFill patternType="none"/>
      </fill>
      <border/>
    </dxf>
    <dxf>
      <font/>
      <fill>
        <patternFill patternType="solid">
          <fgColor rgb="FFD9EAD3"/>
          <bgColor rgb="FFD9EAD3"/>
        </patternFill>
      </fill>
      <border/>
    </dxf>
    <dxf>
      <font/>
      <fill>
        <patternFill patternType="solid">
          <fgColor rgb="FFF4CCCC"/>
          <bgColor rgb="FFF4CCCC"/>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22" Type="http://schemas.openxmlformats.org/officeDocument/2006/relationships/pivotCacheDefinition" Target="pivotCache/pivotCacheDefinition1.xml"/><Relationship Id="rId21" Type="http://schemas.openxmlformats.org/officeDocument/2006/relationships/worksheet" Target="worksheets/sheet17.xml"/><Relationship Id="rId24" Type="http://schemas.openxmlformats.org/officeDocument/2006/relationships/pivotCacheDefinition" Target="pivotCache/pivotCacheDefinition3.xml"/><Relationship Id="rId23" Type="http://schemas.openxmlformats.org/officeDocument/2006/relationships/pivotCacheDefinition" Target="pivotCache/pivotCacheDefinition2.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26" Type="http://schemas.openxmlformats.org/officeDocument/2006/relationships/pivotCacheDefinition" Target="pivotCache/pivotCacheDefinition5.xml"/><Relationship Id="rId25" Type="http://schemas.openxmlformats.org/officeDocument/2006/relationships/pivotCacheDefinition" Target="pivotCache/pivotCacheDefinition4.xml"/><Relationship Id="rId28" Type="http://schemas.microsoft.com/office/2007/relationships/slicerCache" Target="slicerCaches/slicerCache1.xml"/><Relationship Id="rId27" Type="http://schemas.openxmlformats.org/officeDocument/2006/relationships/pivotCacheDefinition" Target="pivotCache/pivotCacheDefinition6.xml"/><Relationship Id="rId5" Type="http://schemas.openxmlformats.org/officeDocument/2006/relationships/worksheet" Target="worksheets/sheet1.xml"/><Relationship Id="rId6" Type="http://schemas.openxmlformats.org/officeDocument/2006/relationships/worksheet" Target="worksheets/sheet2.xml"/><Relationship Id="rId29" Type="http://schemas.microsoft.com/office/2007/relationships/slicerCache" Target="slicerCaches/slicerCache2.xml"/><Relationship Id="rId7" Type="http://schemas.openxmlformats.org/officeDocument/2006/relationships/worksheet" Target="worksheets/sheet3.xml"/><Relationship Id="rId8" Type="http://schemas.openxmlformats.org/officeDocument/2006/relationships/worksheet" Target="worksheets/sheet4.xml"/><Relationship Id="rId30" Type="http://schemas.microsoft.com/office/2007/relationships/slicerCache" Target="slicerCaches/slicerCache3.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19" Type="http://schemas.openxmlformats.org/officeDocument/2006/relationships/worksheet" Target="worksheets/sheet15.xml"/><Relationship Id="rId18" Type="http://schemas.openxmlformats.org/officeDocument/2006/relationships/worksheet" Target="worksheets/sheet1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Market Attractiveness Score - top 5</a:t>
            </a:r>
          </a:p>
        </c:rich>
      </c:tx>
      <c:overlay val="0"/>
    </c:title>
    <c:plotArea>
      <c:layout/>
      <c:barChart>
        <c:barDir val="col"/>
        <c:ser>
          <c:idx val="0"/>
          <c:order val="0"/>
          <c:tx>
            <c:strRef>
              <c:f>'Attractiveness_Score '!$N$629</c:f>
            </c:strRef>
          </c:tx>
          <c:spPr>
            <a:solidFill>
              <a:schemeClr val="accent4"/>
            </a:solidFill>
            <a:ln cmpd="sng">
              <a:solidFill>
                <a:srgbClr val="000000"/>
              </a:solidFill>
            </a:ln>
          </c:spPr>
          <c:cat>
            <c:strRef>
              <c:f>'Attractiveness_Score '!$M$630:$M$634</c:f>
            </c:strRef>
          </c:cat>
          <c:val>
            <c:numRef>
              <c:f>'Attractiveness_Score '!$N$630:$N$634</c:f>
              <c:numCache/>
            </c:numRef>
          </c:val>
        </c:ser>
        <c:axId val="1507389606"/>
        <c:axId val="834565514"/>
      </c:barChart>
      <c:catAx>
        <c:axId val="150738960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City</a:t>
                </a:r>
              </a:p>
            </c:rich>
          </c:tx>
          <c:overlay val="0"/>
        </c:title>
        <c:numFmt formatCode="General" sourceLinked="1"/>
        <c:majorTickMark val="none"/>
        <c:minorTickMark val="none"/>
        <c:spPr/>
        <c:txPr>
          <a:bodyPr/>
          <a:lstStyle/>
          <a:p>
            <a:pPr lvl="0">
              <a:defRPr b="0">
                <a:solidFill>
                  <a:srgbClr val="000000"/>
                </a:solidFill>
                <a:latin typeface="+mn-lt"/>
              </a:defRPr>
            </a:pPr>
          </a:p>
        </c:txPr>
        <c:crossAx val="834565514"/>
      </c:catAx>
      <c:valAx>
        <c:axId val="83456551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M.A.S. - average</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07389606"/>
      </c:valAx>
    </c:plotArea>
    <c:legend>
      <c:legendPos val="r"/>
      <c:overlay val="0"/>
      <c:txPr>
        <a:bodyPr/>
        <a:lstStyle/>
        <a:p>
          <a:pPr lvl="0">
            <a:defRPr b="0">
              <a:solidFill>
                <a:srgbClr val="1A1A1A"/>
              </a:solidFill>
              <a:latin typeface="+mn-lt"/>
            </a:defRPr>
          </a:pPr>
        </a:p>
      </c:txPr>
    </c:legend>
    <c:plotVisOnly val="1"/>
  </c:chart>
</c:chartSpace>
</file>

<file path=xl/documenttasks/documenttask1.xml><?xml version="1.0" encoding="utf-8"?>
<Tasks xmlns="http://schemas.microsoft.com/office/tasks/2019/documenttasks"/>
</file>

<file path=xl/drawings/_rels/drawing1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933450</xdr:colOff>
      <xdr:row>1</xdr:row>
      <xdr:rowOff>38100</xdr:rowOff>
    </xdr:from>
    <xdr:ext cx="5095875" cy="3143250"/>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400050</xdr:colOff>
      <xdr:row>0</xdr:row>
      <xdr:rowOff>66675</xdr:rowOff>
    </xdr:from>
    <xdr:ext cx="2857500" cy="2857500"/>
    <mc:AlternateContent>
      <mc:Choice Requires="sle15">
        <xdr:graphicFrame>
          <xdr:nvGraphicFramePr>
            <xdr:cNvPr id="4" name="City_4"/>
            <xdr:cNvGraphicFramePr/>
          </xdr:nvGraphicFramePr>
          <xdr:xfrm>
            <a:off x="0" y="0"/>
            <a:ext cx="0" cy="0"/>
          </xdr:xfrm>
          <a:graphic>
            <a:graphicData uri="http://schemas.microsoft.com/office/drawing/2010/slicer">
              <x3Unk:slicer name="City_4"/>
            </a:graphicData>
          </a:graphic>
        </xdr:graphicFrame>
      </mc:Choice>
      <mc:Fallback>
        <xdr:sp>
          <xdr:nvSpPr>
            <xdr:cNvPr id="4"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504825</xdr:colOff>
      <xdr:row>621</xdr:row>
      <xdr:rowOff>38100</xdr:rowOff>
    </xdr:from>
    <xdr:ext cx="2857500" cy="2857500"/>
    <mc:AlternateContent>
      <mc:Choice Requires="sle15">
        <xdr:graphicFrame>
          <xdr:nvGraphicFramePr>
            <xdr:cNvPr id="1" name="City_1"/>
            <xdr:cNvGraphicFramePr/>
          </xdr:nvGraphicFramePr>
          <xdr:xfrm>
            <a:off x="0" y="0"/>
            <a:ext cx="0" cy="0"/>
          </xdr:xfrm>
          <a:graphic>
            <a:graphicData uri="http://schemas.microsoft.com/office/drawing/2010/slicer">
              <x3Unk:slicer name="City_1"/>
            </a:graphicData>
          </a:graphic>
        </xdr:graphicFrame>
      </mc:Choice>
      <mc:Fallback>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685800</xdr:colOff>
      <xdr:row>17</xdr:row>
      <xdr:rowOff>171450</xdr:rowOff>
    </xdr:from>
    <xdr:ext cx="2857500" cy="2857500"/>
    <mc:AlternateContent>
      <mc:Choice Requires="sle15">
        <xdr:graphicFrame>
          <xdr:nvGraphicFramePr>
            <xdr:cNvPr id="2" name="City_2"/>
            <xdr:cNvGraphicFramePr/>
          </xdr:nvGraphicFramePr>
          <xdr:xfrm>
            <a:off x="0" y="0"/>
            <a:ext cx="0" cy="0"/>
          </xdr:xfrm>
          <a:graphic>
            <a:graphicData uri="http://schemas.microsoft.com/office/drawing/2010/slicer">
              <x3Unk:slicer name="City_2"/>
            </a:graphicData>
          </a:graphic>
        </xdr:graphicFrame>
      </mc:Choice>
      <mc:Fallback>
        <xdr:sp>
          <xdr:nvSpPr>
            <xdr:cNvPr id="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438150</xdr:colOff>
      <xdr:row>0</xdr:row>
      <xdr:rowOff>180975</xdr:rowOff>
    </xdr:from>
    <xdr:ext cx="2857500" cy="2857500"/>
    <mc:AlternateContent>
      <mc:Choice Requires="sle15">
        <xdr:graphicFrame>
          <xdr:nvGraphicFramePr>
            <xdr:cNvPr id="3" name="Average Annual Income (EUR)_3"/>
            <xdr:cNvGraphicFramePr/>
          </xdr:nvGraphicFramePr>
          <xdr:xfrm>
            <a:off x="0" y="0"/>
            <a:ext cx="0" cy="0"/>
          </xdr:xfrm>
          <a:graphic>
            <a:graphicData uri="http://schemas.microsoft.com/office/drawing/2010/slicer">
              <x3Unk:slicer name="Average Annual Income (EUR)_3"/>
            </a:graphicData>
          </a:graphic>
        </xdr:graphicFrame>
      </mc:Choice>
      <mc:Fallback>
        <xdr:sp>
          <xdr:nvSpPr>
            <xdr:cNvPr id="3"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Gregorio Radaelli" id="{90350709-28d0-4ea0-8b05-f09d0ffb20fc}" providerId="google-sheets"/>
</x18tc:personList>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2.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3.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4.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5.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6.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L559" sheet="Italian Campaigns Performance"/>
  </cacheSource>
  <cacheFields>
    <cacheField name="Date (yyyy-mm-dd) data aggregated by-monthly" numFmtId="164">
      <sharedItems containsSemiMixedTypes="0" containsDate="1" containsString="0">
        <d v="2024-01-01T00:00:00Z"/>
        <d v="2024-03-01T00:00:00Z"/>
        <d v="2024-05-01T00:00:00Z"/>
      </sharedItems>
    </cacheField>
    <cacheField name="City" numFmtId="49">
      <sharedItems>
        <s v="Milan"/>
        <s v="Rome"/>
        <s v="Naples"/>
        <s v="Turin"/>
        <s v="Palermo"/>
        <s v="Genoa"/>
        <s v="Bologna"/>
        <s v="Florence"/>
        <s v="Bari"/>
        <s v="Catania"/>
        <s v="Venice"/>
        <s v="Verona"/>
        <s v="Messina"/>
        <s v="Padua"/>
        <s v="Trieste"/>
        <s v="Brescia"/>
        <s v="Parma"/>
        <s v="Taranto"/>
        <s v="Prato"/>
        <s v="Modena"/>
        <s v="Reggio Calabria"/>
        <s v="Reggio Emilia"/>
        <s v="Perugia"/>
        <s v="Cagliari"/>
        <s v="Foggia"/>
        <s v="Salerno"/>
        <s v="Ferrara"/>
        <s v="Monza"/>
        <s v="Siracusa"/>
        <s v="Pescara"/>
        <s v="Bergamo"/>
      </sharedItems>
    </cacheField>
    <cacheField name="Property_Type" numFmtId="49">
      <sharedItems>
        <s v="For Sale"/>
        <s v="New Construction"/>
      </sharedItems>
    </cacheField>
    <cacheField name="Lead_Type" numFmtId="49">
      <sharedItems>
        <s v="form_submit"/>
        <s v="whatsapp_lead_form"/>
        <s v="contact_phone"/>
      </sharedItems>
    </cacheField>
    <cacheField name="Impressions" numFmtId="4">
      <sharedItems containsSemiMixedTypes="0" containsString="0" containsNumber="1" containsInteger="1">
        <n v="127500.0"/>
        <n v="42500.0"/>
        <n v="19000.0"/>
        <n v="63750.0"/>
        <n v="21250.0"/>
        <n v="9500.0"/>
        <n v="150000.0"/>
        <n v="50000.0"/>
        <n v="22500.0"/>
        <n v="75000.0"/>
        <n v="25000.0"/>
        <n v="11250.0"/>
        <n v="90000.0"/>
        <n v="30000.0"/>
        <n v="13500.0"/>
        <n v="45000.0"/>
        <n v="15000.0"/>
        <n v="6750.0"/>
        <n v="82500.0"/>
        <n v="27500.0"/>
        <n v="12500.0"/>
        <n v="41250.0"/>
        <n v="13750.0"/>
        <n v="6250.0"/>
        <n v="60000.0"/>
        <n v="20000.0"/>
        <n v="9000.0"/>
        <n v="10000.0"/>
        <n v="4500.0"/>
        <n v="37500.0"/>
        <n v="5625.0"/>
        <n v="52500.0"/>
        <n v="17500.0"/>
        <n v="7875.0"/>
        <n v="26250.0"/>
        <n v="8750.0"/>
        <n v="3938.0"/>
        <n v="7500.0"/>
        <n v="3375.0"/>
        <n v="18750.0"/>
        <n v="2813.0"/>
        <n v="5000.0"/>
        <n v="2250.0"/>
        <n v="3750.0"/>
        <n v="1688.0"/>
        <n v="2500.0"/>
        <n v="1125.0"/>
        <n v="134375.0"/>
        <n v="44792.0"/>
        <n v="19938.0"/>
        <n v="67188.0"/>
        <n v="22396.0"/>
        <n v="9969.0"/>
        <n v="157500.0"/>
        <n v="23625.0"/>
        <n v="78750.0"/>
        <n v="11813.0"/>
        <n v="94500.0"/>
        <n v="31500.0"/>
        <n v="14175.0"/>
        <n v="47250.0"/>
        <n v="15750.0"/>
        <n v="7088.0"/>
        <n v="86625.0"/>
        <n v="28875.0"/>
        <n v="13125.0"/>
        <n v="43313.0"/>
        <n v="14438.0"/>
        <n v="6563.0"/>
        <n v="63000.0"/>
        <n v="21000.0"/>
        <n v="9450.0"/>
        <n v="10500.0"/>
        <n v="4725.0"/>
        <n v="39375.0"/>
        <n v="5906.0"/>
        <n v="55125.0"/>
        <n v="18375.0"/>
        <n v="8269.0"/>
        <n v="27563.0"/>
        <n v="9188.0"/>
        <n v="4134.0"/>
        <n v="3544.0"/>
        <n v="19688.0"/>
        <n v="2953.0"/>
        <n v="5250.0"/>
        <n v="2363.0"/>
        <n v="1772.0"/>
        <n v="2625.0"/>
        <n v="1181.0"/>
        <n v="155625.0"/>
        <n v="51875.0"/>
        <n v="23375.0"/>
        <n v="77813.0"/>
        <n v="25938.0"/>
        <n v="11688.0"/>
        <n v="183750.0"/>
        <n v="61250.0"/>
        <n v="91875.0"/>
        <n v="30625.0"/>
        <n v="13813.0"/>
        <n v="110250.0"/>
        <n v="36750.0"/>
        <n v="16538.0"/>
        <n v="100313.0"/>
        <n v="33438.0"/>
        <n v="15188.0"/>
        <n v="50156.0"/>
        <n v="16719.0"/>
        <n v="7594.0"/>
        <n v="73500.0"/>
        <n v="24500.0"/>
        <n v="11025.0"/>
        <n v="12250.0"/>
        <n v="5513.0"/>
        <n v="45938.0"/>
        <n v="15313.0"/>
        <n v="6891.0"/>
        <n v="64313.0"/>
        <n v="21438.0"/>
        <n v="9656.0"/>
        <n v="32156.0"/>
        <n v="10719.0"/>
        <n v="4823.0"/>
        <n v="22969.0"/>
        <n v="7656.0"/>
        <n v="3445.0"/>
        <n v="6125.0"/>
        <n v="2756.0"/>
        <n v="13781.0"/>
        <n v="4594.0"/>
        <n v="2067.0"/>
        <n v="3063.0"/>
        <n v="1378.0"/>
      </sharedItems>
    </cacheField>
    <cacheField name="Clicks" numFmtId="4">
      <sharedItems containsSemiMixedTypes="0" containsString="0" containsNumber="1" containsInteger="1">
        <n v="38250.0"/>
        <n v="12750.0"/>
        <n v="5700.0"/>
        <n v="19140.0"/>
        <n v="6390.0"/>
        <n v="2850.0"/>
        <n v="45000.0"/>
        <n v="15000.0"/>
        <n v="6750.0"/>
        <n v="22500.0"/>
        <n v="7500.0"/>
        <n v="3390.0"/>
        <n v="27000.0"/>
        <n v="9000.0"/>
        <n v="4050.0"/>
        <n v="13500.0"/>
        <n v="4500.0"/>
        <n v="2040.0"/>
        <n v="24750.0"/>
        <n v="8250.0"/>
        <n v="3750.0"/>
        <n v="12390.0"/>
        <n v="4140.0"/>
        <n v="1890.0"/>
        <n v="18000.0"/>
        <n v="6000.0"/>
        <n v="2700.0"/>
        <n v="3000.0"/>
        <n v="1350.0"/>
        <n v="11250.0"/>
        <n v="1680.0"/>
        <n v="15750.0"/>
        <n v="5250.0"/>
        <n v="2370.0"/>
        <n v="7890.0"/>
        <n v="2640.0"/>
        <n v="1170.0"/>
        <n v="2250.0"/>
        <n v="1020.0"/>
        <n v="5640.0"/>
        <n v="840.0"/>
        <n v="1500.0"/>
        <n v="690.0"/>
        <n v="1140.0"/>
        <n v="510.0"/>
        <n v="750.0"/>
        <n v="330.0"/>
        <n v="40320.0"/>
        <n v="13440.0"/>
        <n v="5970.0"/>
        <n v="20160.0"/>
        <n v="6720.0"/>
        <n v="47250.0"/>
        <n v="7080.0"/>
        <n v="23640.0"/>
        <n v="3540.0"/>
        <n v="28350.0"/>
        <n v="9450.0"/>
        <n v="4260.0"/>
        <n v="14190.0"/>
        <n v="4740.0"/>
        <n v="2130.0"/>
        <n v="25980.0"/>
        <n v="8670.0"/>
        <n v="3930.0"/>
        <n v="12990.0"/>
        <n v="4320.0"/>
        <n v="1980.0"/>
        <n v="18900.0"/>
        <n v="6300.0"/>
        <n v="3150.0"/>
        <n v="1410.0"/>
        <n v="11820.0"/>
        <n v="1770.0"/>
        <n v="16530.0"/>
        <n v="5520.0"/>
        <n v="2490.0"/>
        <n v="8280.0"/>
        <n v="2760.0"/>
        <n v="1230.0"/>
        <n v="1050.0"/>
        <n v="5910.0"/>
        <n v="900.0"/>
        <n v="1590.0"/>
        <n v="720.0"/>
        <n v="540.0"/>
        <n v="780.0"/>
        <n v="360.0"/>
        <n v="46680.0"/>
        <n v="15570.0"/>
        <n v="7020.0"/>
        <n v="23340.0"/>
        <n v="7770.0"/>
        <n v="3510.0"/>
        <n v="55140.0"/>
        <n v="18390.0"/>
        <n v="27570.0"/>
        <n v="9180.0"/>
        <n v="33090.0"/>
        <n v="11040.0"/>
        <n v="4950.0"/>
        <n v="30090.0"/>
        <n v="10020.0"/>
        <n v="4560.0"/>
        <n v="15060.0"/>
        <n v="5010.0"/>
        <n v="2280.0"/>
        <n v="22050.0"/>
        <n v="7350.0"/>
        <n v="3300.0"/>
        <n v="3690.0"/>
        <n v="1650.0"/>
        <n v="13770.0"/>
        <n v="4590.0"/>
        <n v="2070.0"/>
        <n v="19290.0"/>
        <n v="6420.0"/>
        <n v="2910.0"/>
        <n v="9660.0"/>
        <n v="3210.0"/>
        <n v="1440.0"/>
        <n v="6900.0"/>
        <n v="2310.0"/>
        <n v="1830.0"/>
        <n v="1380.0"/>
        <n v="630.0"/>
        <n v="930.0"/>
        <n v="420.0"/>
        <n v="0.0"/>
      </sharedItems>
    </cacheField>
    <cacheField name="Leads" numFmtId="4">
      <sharedItems containsSemiMixedTypes="0" containsString="0" containsNumber="1" containsInteger="1">
        <n v="3100.0"/>
        <n v="1400.0"/>
        <n v="600.0"/>
        <n v="1500.0"/>
        <n v="700.0"/>
        <n v="300.0"/>
        <n v="3700.0"/>
        <n v="1600.0"/>
        <n v="1800.0"/>
        <n v="800.0"/>
        <n v="2200.0"/>
        <n v="1000.0"/>
        <n v="400.0"/>
        <n v="1100.0"/>
        <n v="500.0"/>
        <n v="200.0"/>
        <n v="2000.0"/>
        <n v="900.0"/>
        <n v="100.0"/>
        <n v="1300.0"/>
        <n v="0.0"/>
        <n v="3300.0"/>
        <n v="3900.0"/>
        <n v="1700.0"/>
        <n v="1900.0"/>
        <n v="2300.0"/>
        <n v="2100.0"/>
        <n v="1200.0"/>
        <n v="3800.0"/>
        <n v="4500.0"/>
        <n v="2700.0"/>
        <n v="2500.0"/>
      </sharedItems>
    </cacheField>
    <cacheField name="Total_Cost_EUR_Ads" numFmtId="165">
      <sharedItems containsSemiMixedTypes="0" containsString="0" containsNumber="1" containsInteger="1">
        <n v="20242.0"/>
        <n v="6682.0"/>
        <n v="2996.0"/>
        <n v="10056.0"/>
        <n v="3348.0"/>
        <n v="1494.0"/>
        <n v="22320.0"/>
        <n v="7490.0"/>
        <n v="3342.0"/>
        <n v="11106.0"/>
        <n v="3718.0"/>
        <n v="1672.0"/>
        <n v="13488.0"/>
        <n v="4474.0"/>
        <n v="2010.0"/>
        <n v="6714.0"/>
        <n v="2244.0"/>
        <n v="1008.0"/>
        <n v="12358.0"/>
        <n v="4118.0"/>
        <n v="1850.0"/>
        <n v="6172.0"/>
        <n v="2066.0"/>
        <n v="930.0"/>
        <n v="8994.0"/>
        <n v="1348.0"/>
        <n v="4482.0"/>
        <n v="1500.0"/>
        <n v="674.0"/>
        <n v="8958.0"/>
        <n v="2982.0"/>
        <n v="1346.0"/>
        <n v="4476.0"/>
        <n v="1490.0"/>
        <n v="11172.0"/>
        <n v="3726.0"/>
        <n v="1674.0"/>
        <n v="5580.0"/>
        <n v="1864.0"/>
        <n v="844.0"/>
        <n v="11238.0"/>
        <n v="3738.0"/>
        <n v="5616.0"/>
        <n v="1870.0"/>
        <n v="842.0"/>
        <n v="7848.0"/>
        <n v="2618.0"/>
        <n v="1172.0"/>
        <n v="3924.0"/>
        <n v="1312.0"/>
        <n v="588.0"/>
        <n v="7872.0"/>
        <n v="2622.0"/>
        <n v="1178.0"/>
        <n v="3936.0"/>
        <n v="1310.0"/>
        <n v="6708.0"/>
        <n v="2228.0"/>
        <n v="3360.0"/>
        <n v="1120.0"/>
        <n v="504.0"/>
        <n v="6744.0"/>
        <n v="2250.0"/>
        <n v="3366.0"/>
        <n v="1122.0"/>
        <n v="1872.0"/>
        <n v="2808.0"/>
        <n v="936.0"/>
        <n v="422.0"/>
        <n v="5622.0"/>
        <n v="1874.0"/>
        <n v="1856.0"/>
        <n v="2796.0"/>
        <n v="928.0"/>
        <n v="420.0"/>
        <n v="840.0"/>
        <n v="1498.0"/>
        <n v="748.0"/>
        <n v="336.0"/>
        <n v="1680.0"/>
        <n v="562.0"/>
        <n v="252.0"/>
        <n v="376.0"/>
        <n v="168.0"/>
        <n v="21226.0"/>
        <n v="7004.0"/>
        <n v="3128.0"/>
        <n v="10600.0"/>
        <n v="3546.0"/>
        <n v="1572.0"/>
        <n v="23456.0"/>
        <n v="3492.0"/>
        <n v="11684.0"/>
        <n v="3912.0"/>
        <n v="1748.0"/>
        <n v="14058.0"/>
        <n v="4706.0"/>
        <n v="2096.0"/>
        <n v="7030.0"/>
        <n v="2352.0"/>
        <n v="1050.0"/>
        <n v="13008.0"/>
        <n v="4356.0"/>
        <n v="1952.0"/>
        <n v="6498.0"/>
        <n v="2176.0"/>
        <n v="980.0"/>
        <n v="9444.0"/>
        <n v="3146.0"/>
        <n v="1404.0"/>
        <n v="1576.0"/>
        <n v="706.0"/>
        <n v="9400.0"/>
        <n v="3130.0"/>
        <n v="1402.0"/>
        <n v="4692.0"/>
        <n v="1566.0"/>
        <n v="11722.0"/>
        <n v="3906.0"/>
        <n v="1758.0"/>
        <n v="5862.0"/>
        <n v="884.0"/>
        <n v="11788.0"/>
        <n v="5892.0"/>
        <n v="1960.0"/>
        <n v="882.0"/>
        <n v="8230.0"/>
        <n v="2746.0"/>
        <n v="1228.0"/>
        <n v="4116.0"/>
        <n v="1376.0"/>
        <n v="616.0"/>
        <n v="8256.0"/>
        <n v="2752.0"/>
        <n v="1232.0"/>
        <n v="4128.0"/>
        <n v="1374.0"/>
        <n v="7040.0"/>
        <n v="2340.0"/>
        <n v="1052.0"/>
        <n v="3526.0"/>
        <n v="1176.0"/>
        <n v="530.0"/>
        <n v="7076.0"/>
        <n v="2358.0"/>
        <n v="3530.0"/>
        <n v="1964.0"/>
        <n v="2950.0"/>
        <n v="984.0"/>
        <n v="438.0"/>
        <n v="5898.0"/>
        <n v="1966.0"/>
        <n v="5856.0"/>
        <n v="1948.0"/>
        <n v="2934.0"/>
        <n v="976.0"/>
        <n v="1962.0"/>
        <n v="878.0"/>
        <n v="786.0"/>
        <n v="352.0"/>
        <n v="1762.0"/>
        <n v="590.0"/>
        <n v="264.0"/>
        <n v="392.0"/>
        <n v="176.0"/>
        <n v="24542.0"/>
        <n v="8110.0"/>
        <n v="3686.0"/>
        <n v="12258.0"/>
        <n v="4070.0"/>
        <n v="1838.0"/>
        <n v="27134.0"/>
        <n v="9074.0"/>
        <n v="4062.0"/>
        <n v="13508.0"/>
        <n v="4534.0"/>
        <n v="2044.0"/>
        <n v="16254.0"/>
        <n v="5444.0"/>
        <n v="2458.0"/>
        <n v="8168.0"/>
        <n v="2724.0"/>
        <n v="1214.0"/>
        <n v="15040.0"/>
        <n v="5012.0"/>
        <n v="2256.0"/>
        <n v="7512.0"/>
        <n v="2500.0"/>
        <n v="1132.0"/>
        <n v="10914.0"/>
        <n v="3636.0"/>
        <n v="1644.0"/>
        <n v="5462.0"/>
        <n v="1818.0"/>
        <n v="824.0"/>
        <n v="10970.0"/>
        <n v="3654.0"/>
        <n v="5484.0"/>
        <n v="1826.0"/>
        <n v="13678.0"/>
        <n v="4556.0"/>
        <n v="2052.0"/>
        <n v="6836.0"/>
        <n v="2278.0"/>
        <n v="1030.0"/>
        <n v="13694.0"/>
        <n v="4564.0"/>
        <n v="6848.0"/>
        <n v="2282.0"/>
        <n v="9578.0"/>
        <n v="3192.0"/>
        <n v="1434.0"/>
        <n v="4786.0"/>
        <n v="1596.0"/>
        <n v="722.0"/>
        <n v="9596.0"/>
        <n v="3202.0"/>
        <n v="1438.0"/>
        <n v="4804.0"/>
        <n v="1598.0"/>
        <n v="8202.0"/>
        <n v="2736.0"/>
        <n v="4104.0"/>
        <n v="1370.0"/>
        <n v="2748.0"/>
        <n v="4108.0"/>
        <n v="3430.0"/>
        <n v="1144.0"/>
        <n v="514.0"/>
        <n v="6856.0"/>
        <n v="2286.0"/>
        <n v="6810.0"/>
        <n v="2268.0"/>
        <n v="1028.0"/>
        <n v="3412.0"/>
        <n v="1136.0"/>
        <n v="2280.0"/>
        <n v="1024.0"/>
        <n v="2734.0"/>
        <n v="914.0"/>
        <n v="412.0"/>
        <n v="2056.0"/>
        <n v="688.0"/>
        <n v="308.0"/>
        <n v="456.0"/>
        <n v="206.0"/>
        <n v="0.0"/>
      </sharedItems>
    </cacheField>
    <cacheField name="CTR (Click-Through-Rate)" numFmtId="0">
      <sharedItems containsSemiMixedTypes="0" containsString="0" containsNumber="1">
        <n v="0.3"/>
        <n v="0.30023529411764704"/>
        <n v="0.30070588235294116"/>
        <n v="0.30133333333333334"/>
        <n v="0.3022222222222222"/>
        <n v="0.3003636363636364"/>
        <n v="0.3010909090909091"/>
        <n v="0.3024"/>
        <n v="0.2986666666666667"/>
        <n v="0.30095238095238097"/>
        <n v="0.30057142857142854"/>
        <n v="0.3017142857142857"/>
        <n v="0.2971051295073641"/>
        <n v="0.3008"/>
        <n v="0.2986135798080341"/>
        <n v="0.30666666666666664"/>
        <n v="0.304"/>
        <n v="0.30213270142180093"/>
        <n v="0.29333333333333333"/>
        <n v="0.30005581395348835"/>
        <n v="0.30005358099660656"/>
        <n v="0.2994282275052663"/>
        <n v="0.30093289196509176"/>
        <n v="0.29968253968253966"/>
        <n v="0.3001904761904762"/>
        <n v="0.29966985524422246"/>
        <n v="0.30052910052910053"/>
        <n v="0.3003174603174603"/>
        <n v="0.3005079006772009"/>
        <n v="0.2999134199134199"/>
        <n v="0.3002597402597403"/>
        <n v="0.29942857142857143"/>
        <n v="0.2999099577494055"/>
        <n v="0.29921041695525696"/>
        <n v="0.30169129971049824"/>
        <n v="0.30158730158730157"/>
        <n v="0.2984126984126984"/>
        <n v="0.29969522519471725"/>
        <n v="0.2998639455782313"/>
        <n v="0.3004081632653061"/>
        <n v="0.30112468254928043"/>
        <n v="0.3004027137829699"/>
        <n v="0.3003918154114062"/>
        <n v="0.29753265602322204"/>
        <n v="0.29627539503386"/>
        <n v="0.30018285249898413"/>
        <n v="0.3047748052827633"/>
        <n v="0.3028571428571429"/>
        <n v="0.3046974185357596"/>
        <n v="0.3047404063205418"/>
        <n v="0.29714285714285715"/>
        <n v="0.3048264182895851"/>
        <n v="0.2999518072289157"/>
        <n v="0.30014457831325303"/>
        <n v="0.30032085561497324"/>
        <n v="0.29994987984012955"/>
        <n v="0.29956049040018506"/>
        <n v="0.30030800821355236"/>
        <n v="0.3000816326530612"/>
        <n v="0.3002448979591837"/>
        <n v="0.29975510204081635"/>
        <n v="0.2997176572793745"/>
        <n v="0.3001360544217687"/>
        <n v="0.2993106784375378"/>
        <n v="0.2999611216891131"/>
        <n v="0.29965907051857166"/>
        <n v="0.30023702923360546"/>
        <n v="0.3002631788818885"/>
        <n v="0.29931972789115646"/>
        <n v="0.30122448979591837"/>
        <n v="0.2992925811717758"/>
        <n v="0.2997518394357612"/>
        <n v="0.2997453144387122"/>
        <n v="0.29993935907203834"/>
        <n v="0.2994682339770501"/>
        <n v="0.30136702568351287"/>
        <n v="0.300410498818261"/>
        <n v="0.29856935517312877"/>
        <n v="0.30040489355217903"/>
        <n v="0.3017241379310345"/>
        <n v="0.2960812772133527"/>
        <n v="0.2987755102040816"/>
        <n v="0.3047895500725689"/>
        <n v="0.30041361294535956"/>
        <n v="0.3036238981390793"/>
        <n v="0.0"/>
        <n v="0.022857142857142857"/>
        <n v="0.9012244897959184"/>
        <n v="0.6640058055152395"/>
        <n v="0.0914235959947758"/>
        <n v="0.901077375122429"/>
        <n v="0.6748911465892597"/>
      </sharedItems>
    </cacheField>
    <cacheField name="CVR (Conversion-Rate)" numFmtId="0">
      <sharedItems containsSemiMixedTypes="0" containsString="0" containsNumber="1">
        <n v="0.08104575163398693"/>
        <n v="0.10980392156862745"/>
        <n v="0.10526315789473684"/>
        <n v="0.07836990595611286"/>
        <n v="0.10954616588419405"/>
        <n v="0.08222222222222222"/>
        <n v="0.10666666666666667"/>
        <n v="0.1037037037037037"/>
        <n v="0.08"/>
        <n v="0.08849557522123894"/>
        <n v="0.08148148148148149"/>
        <n v="0.1111111111111111"/>
        <n v="0.09876543209876543"/>
        <n v="0.09803921568627451"/>
        <n v="0.08080808080808081"/>
        <n v="0.10909090909090909"/>
        <n v="0.08071025020177562"/>
        <n v="0.0966183574879227"/>
        <n v="0.10582010582010581"/>
        <n v="0.08333333333333333"/>
        <n v="0.1"/>
        <n v="0.07777777777777778"/>
        <n v="0.07407407407407407"/>
        <n v="0.11904761904761904"/>
        <n v="0.08253968253968254"/>
        <n v="0.11428571428571428"/>
        <n v="0.08438818565400844"/>
        <n v="0.07604562737642585"/>
        <n v="0.11363636363636363"/>
        <n v="0.08547008547008547"/>
        <n v="0.08888888888888889"/>
        <n v="0.07092198581560284"/>
        <n v="0.13333333333333333"/>
        <n v="0.14492753623188406"/>
        <n v="0.08771929824561403"/>
        <n v="0.19607843137254902"/>
        <n v="0.0"/>
        <n v="0.0818452380952381"/>
        <n v="0.11160714285714286"/>
        <n v="0.10050251256281408"/>
        <n v="0.07936507936507936"/>
        <n v="0.10416666666666667"/>
        <n v="0.10793650793650794"/>
        <n v="0.09887005649717515"/>
        <n v="0.08037225042301184"/>
        <n v="0.10139416983523447"/>
        <n v="0.11299435028248588"/>
        <n v="0.08112874779541446"/>
        <n v="0.09389671361502347"/>
        <n v="0.07751937984496124"/>
        <n v="0.10548523206751055"/>
        <n v="0.08083140877598152"/>
        <n v="0.10380622837370242"/>
        <n v="0.10178117048346055"/>
        <n v="0.07698229407236336"/>
        <n v="0.11574074074074074"/>
        <n v="0.10101010101010101"/>
        <n v="0.08465608465608465"/>
        <n v="0.09523809523809523"/>
        <n v="0.07614213197969544"/>
        <n v="0.08469449485783424"/>
        <n v="0.10869565217391304"/>
        <n v="0.12048192771084337"/>
        <n v="0.08454106280193237"/>
        <n v="0.08130081300813008"/>
        <n v="0.08456659619450317"/>
        <n v="0.0847457627118644"/>
        <n v="0.12658227848101267"/>
        <n v="0.08460236886632826"/>
        <n v="0.12578616352201258"/>
        <n v="0.1388888888888889"/>
        <n v="0.18518518518518517"/>
        <n v="0.1282051282051282"/>
        <n v="0.08140531276778064"/>
        <n v="0.10918432883750803"/>
        <n v="0.09971509971509972"/>
        <n v="0.10296010296010295"/>
        <n v="0.11396011396011396"/>
        <n v="0.08161044613710555"/>
        <n v="0.10875475802066341"/>
        <n v="0.07979688066739209"/>
        <n v="0.10893246187363835"/>
        <n v="0.0815956482320943"/>
        <n v="0.07864488808227466"/>
        <n v="0.08308408109006314"/>
        <n v="0.10978043912175649"/>
        <n v="0.10964912280701754"/>
        <n v="0.0796812749003984"/>
        <n v="0.0998003992015968"/>
        <n v="0.08163265306122448"/>
        <n v="0.10884353741496598"/>
        <n v="0.09090909090909091"/>
        <n v="0.08152173913043478"/>
        <n v="0.10840108401084012"/>
        <n v="0.12121212121212122"/>
        <n v="0.07988380537400146"/>
        <n v="0.08294453084499741"/>
        <n v="0.10903426791277258"/>
        <n v="0.10309278350515463"/>
        <n v="0.08281573498964803"/>
        <n v="0.09345794392523364"/>
        <n v="0.06944444444444445"/>
        <n v="0.08695652173913043"/>
        <n v="0.08658008658008658"/>
        <n v="0.07246376811594203"/>
        <n v="0.1092896174863388"/>
        <n v="0.15873015873015872"/>
        <n v="0.09057971014492754"/>
        <n v="0.10752688172043011"/>
      </sharedItems>
    </cacheField>
    <cacheField name="CPC (Cost-Per-Click)" numFmtId="165">
      <sharedItems containsSemiMixedTypes="0" containsString="0" containsNumber="1">
        <n v="0.529202614379085"/>
        <n v="0.5240784313725491"/>
        <n v="0.5256140350877193"/>
        <n v="0.5253918495297806"/>
        <n v="0.523943661971831"/>
        <n v="0.5242105263157895"/>
        <n v="0.496"/>
        <n v="0.49933333333333335"/>
        <n v="0.4951111111111111"/>
        <n v="0.4936"/>
        <n v="0.49573333333333336"/>
        <n v="0.49321533923303834"/>
        <n v="0.49955555555555553"/>
        <n v="0.4971111111111111"/>
        <n v="0.4962962962962963"/>
        <n v="0.49733333333333335"/>
        <n v="0.49866666666666665"/>
        <n v="0.49411764705882355"/>
        <n v="0.4993131313131313"/>
        <n v="0.4991515151515151"/>
        <n v="0.49333333333333335"/>
        <n v="0.49814366424535916"/>
        <n v="0.4990338164251208"/>
        <n v="0.49206349206349204"/>
        <n v="0.49966666666666665"/>
        <n v="0.49925925925925924"/>
        <n v="0.498"/>
        <n v="0.5"/>
        <n v="0.49766666666666665"/>
        <n v="0.497"/>
        <n v="0.4985185185185185"/>
        <n v="0.49666666666666665"/>
        <n v="0.4965333333333333"/>
        <n v="0.4968"/>
        <n v="0.49380530973451325"/>
        <n v="0.49706666666666666"/>
        <n v="0.5023809523809524"/>
        <n v="0.49946666666666667"/>
        <n v="0.4984"/>
        <n v="0.4992"/>
        <n v="0.5011904761904762"/>
        <n v="0.4982857142857143"/>
        <n v="0.49451476793248944"/>
        <n v="0.4973384030418251"/>
        <n v="0.49696969696969695"/>
        <n v="0.5025641025641026"/>
        <n v="0.4998095238095238"/>
        <n v="0.49942857142857144"/>
        <n v="0.4970464135021097"/>
        <n v="0.4988593155893536"/>
        <n v="0.4962121212121212"/>
        <n v="0.4968888888888889"/>
        <n v="0.49777777777777776"/>
        <n v="0.4978723404255319"/>
        <n v="0.49523809523809526"/>
        <n v="0.4997333333333333"/>
        <n v="0.49493333333333334"/>
        <n v="0.4957446808510638"/>
        <n v="0.491005291005291"/>
        <n v="0.48695652173913045"/>
        <n v="0.49557522123893805"/>
        <n v="0.49298245614035086"/>
        <n v="0.5013333333333333"/>
        <n v="0.509090909090909"/>
        <n v="0.526438492063492"/>
        <n v="0.5211309523809524"/>
        <n v="0.5239530988274707"/>
        <n v="0.5257936507936508"/>
        <n v="0.5276785714285714"/>
        <n v="0.524"/>
        <n v="0.49642328042328043"/>
        <n v="0.49322033898305084"/>
        <n v="0.49424703891708965"/>
        <n v="0.4958174904942966"/>
        <n v="0.4937853107344633"/>
        <n v="0.49587301587301585"/>
        <n v="0.497989417989418"/>
        <n v="0.492018779342723"/>
        <n v="0.49541930937279777"/>
        <n v="0.4962025316455696"/>
        <n v="0.49295774647887325"/>
        <n v="0.5006928406466513"/>
        <n v="0.5024221453287198"/>
        <n v="0.49669211195928753"/>
        <n v="0.5002309468822171"/>
        <n v="0.5037037037037037"/>
        <n v="0.494949494949495"/>
        <n v="0.4996825396825397"/>
        <n v="0.49936507936507935"/>
        <n v="0.4926315789473684"/>
        <n v="0.5003174603174603"/>
        <n v="0.500709219858156"/>
        <n v="0.4973544973544973"/>
        <n v="0.49682539682539684"/>
        <n v="0.4919298245614035"/>
        <n v="0.4965079365079365"/>
        <n v="0.49714285714285716"/>
        <n v="0.4958544839255499"/>
        <n v="0.4950570342205323"/>
        <n v="0.4966101694915254"/>
        <n v="0.49593908629441624"/>
        <n v="0.4994350282485876"/>
        <n v="0.49864636209813873"/>
        <n v="0.4984771573604061"/>
        <n v="0.49872773536895676"/>
        <n v="0.49830508474576274"/>
        <n v="0.49788263762855417"/>
        <n v="0.497463768115942"/>
        <n v="0.4931726907630522"/>
        <n v="0.4971014492753623"/>
        <n v="0.4985507246376812"/>
        <n v="0.5008130081300813"/>
        <n v="0.49945553539019966"/>
        <n v="0.4947791164658635"/>
        <n v="0.49782608695652175"/>
        <n v="0.49612403100775193"/>
        <n v="0.4936708860759494"/>
        <n v="0.49389671361502346"/>
        <n v="0.4980225988700565"/>
        <n v="0.5047619047619047"/>
        <n v="0.49866102889358704"/>
        <n v="0.49746835443037973"/>
        <n v="0.4985875706214689"/>
        <n v="0.4997455470737914"/>
        <n v="0.49915397631133673"/>
        <n v="0.4866666666666667"/>
        <n v="0.49898477157360405"/>
        <n v="0.5002544529262086"/>
        <n v="0.4954314720812183"/>
        <n v="0.4956743002544529"/>
        <n v="0.4964467005076142"/>
        <n v="0.49292929292929294"/>
        <n v="0.49923664122137407"/>
        <n v="0.496045197740113"/>
        <n v="0.4990476190476191"/>
        <n v="0.49433962264150944"/>
        <n v="0.4888888888888889"/>
        <n v="0.4977401129943503"/>
        <n v="0.5042735042735043"/>
        <n v="0.5257497857754927"/>
        <n v="0.5208734746307001"/>
        <n v="0.5250712250712251"/>
        <n v="0.5251928020565553"/>
        <n v="0.5238095238095238"/>
        <n v="0.5236467236467236"/>
        <n v="0.4920928545520493"/>
        <n v="0.49342033713974986"/>
        <n v="0.4905797101449275"/>
        <n v="0.48995284729778743"/>
        <n v="0.49389978213507624"/>
        <n v="0.49371980676328503"/>
        <n v="0.4912058023572076"/>
        <n v="0.4931159420289855"/>
        <n v="0.49656565656565654"/>
        <n v="0.4941318814277072"/>
        <n v="0.4934782608695652"/>
        <n v="0.4875502008032129"/>
        <n v="0.4998338318378199"/>
        <n v="0.5001996007984032"/>
        <n v="0.49473684210526314"/>
        <n v="0.49880478087649405"/>
        <n v="0.499001996007984"/>
        <n v="0.4964912280701754"/>
        <n v="0.4949659863945578"/>
        <n v="0.4946938775510204"/>
        <n v="0.49818181818181817"/>
        <n v="0.4947463768115942"/>
        <n v="0.4926829268292683"/>
        <n v="0.4993939393939394"/>
        <n v="0.49750566893424036"/>
        <n v="0.4967391304347826"/>
        <n v="0.4948509485094851"/>
        <n v="0.4961189698948132"/>
        <n v="0.4956521739130435"/>
        <n v="0.4964415395787945"/>
        <n v="0.4975845410628019"/>
        <n v="0.49669931084512153"/>
        <n v="0.4971677559912854"/>
        <n v="0.4973129992737836"/>
        <n v="0.4965266977708657"/>
        <n v="0.497196261682243"/>
        <n v="0.4927835051546392"/>
        <n v="0.4954451345755694"/>
        <n v="0.5013888888888889"/>
        <n v="0.49745982374287195"/>
        <n v="0.4987538940809969"/>
        <n v="0.4941580756013746"/>
        <n v="0.49730848861283644"/>
        <n v="0.49781931464174456"/>
        <n v="0.4961887477313975"/>
        <n v="0.4963768115942029"/>
        <n v="0.4961352657004831"/>
        <n v="0.503921568627451"/>
        <n v="0.4978939724037763"/>
        <n v="0.4980392156862745"/>
        <n v="0.49455337690631807"/>
        <n v="0.4966183574879227"/>
        <n v="0.4944927536231884"/>
        <n v="0.49177489177489175"/>
        <n v="0.49673202614379086"/>
        <n v="0.49468599033816424"/>
        <n v="0.49528985507246376"/>
        <n v="0.4994535519125683"/>
        <n v="0.49047619047619045"/>
        <n v="0.49032258064516127"/>
        <n v="0.0"/>
      </sharedItems>
    </cacheField>
    <cacheField name="CPL (Cost-Per-Lead)" numFmtId="165">
      <sharedItems containsSemiMixedTypes="0" containsString="0" containsNumber="1">
        <n v="6.529677419354838"/>
        <n v="4.772857142857143"/>
        <n v="4.993333333333333"/>
        <n v="6.704"/>
        <n v="4.782857142857143"/>
        <n v="4.98"/>
        <n v="6.032432432432432"/>
        <n v="4.68125"/>
        <n v="4.774285714285714"/>
        <n v="6.17"/>
        <n v="4.6475"/>
        <n v="5.573333333333333"/>
        <n v="6.130909090909091"/>
        <n v="4.474"/>
        <n v="5.025"/>
        <n v="6.1036363636363635"/>
        <n v="4.488"/>
        <n v="5.04"/>
        <n v="6.179"/>
        <n v="4.575555555555556"/>
        <n v="4.625"/>
        <n v="6.172"/>
        <n v="5.165"/>
        <n v="4.65"/>
        <n v="5.996"/>
        <n v="4.493333333333333"/>
        <n v="6.402857142857143"/>
        <n v="5.0"/>
        <n v="6.74"/>
        <n v="5.972"/>
        <n v="4.97"/>
        <n v="4.486666666666666"/>
        <n v="6.394285714285714"/>
        <n v="4.966666666666667"/>
        <n v="6.206666666666667"/>
        <n v="4.6575"/>
        <n v="5.58"/>
        <n v="6.2"/>
        <n v="4.66"/>
        <n v="4.22"/>
        <n v="6.243333333333333"/>
        <n v="4.6725"/>
        <n v="6.24"/>
        <n v="4.675"/>
        <n v="4.21"/>
        <n v="6.036923076923077"/>
        <n v="4.363333333333333"/>
        <n v="5.86"/>
        <n v="6.54"/>
        <n v="4.373333333333333"/>
        <n v="5.88"/>
        <n v="6.055384615384615"/>
        <n v="4.37"/>
        <n v="5.89"/>
        <n v="6.56"/>
        <n v="4.366666666666666"/>
        <n v="6.098181818181819"/>
        <n v="4.456"/>
        <n v="6.72"/>
        <n v="5.6"/>
        <n v="4.5"/>
        <n v="6.732"/>
        <n v="5.61"/>
        <n v="4.68"/>
        <n v="7.02"/>
        <n v="6.246666666666667"/>
        <n v="4.685"/>
        <n v="4.64"/>
        <n v="6.99"/>
        <n v="4.2"/>
        <n v="3.74"/>
        <n v="3.36"/>
        <n v="5.62"/>
        <n v="2.52"/>
        <n v="3.76"/>
        <n v="0.0"/>
        <n v="6.432121212121212"/>
        <n v="4.669333333333333"/>
        <n v="5.213333333333333"/>
        <n v="6.625"/>
        <n v="5.065714285714286"/>
        <n v="5.24"/>
        <n v="6.0143589743589745"/>
        <n v="4.616470588235294"/>
        <n v="4.988571428571428"/>
        <n v="6.149473684210526"/>
        <n v="4.89"/>
        <n v="6.1121739130434785"/>
        <n v="4.706"/>
        <n v="6.390909090909091"/>
        <n v="4.704"/>
        <n v="5.25"/>
        <n v="6.194285714285714"/>
        <n v="4.84"/>
        <n v="4.88"/>
        <n v="6.498"/>
        <n v="4.352"/>
        <n v="4.9"/>
        <n v="5.9025"/>
        <n v="4.494285714285715"/>
        <n v="5.8825"/>
        <n v="5.253333333333333"/>
        <n v="7.06"/>
        <n v="5.875"/>
        <n v="4.4714285714285715"/>
        <n v="4.673333333333333"/>
        <n v="5.865"/>
        <n v="5.22"/>
        <n v="6.169473684210526"/>
        <n v="4.8825"/>
        <n v="4.395"/>
        <n v="6.513333333333334"/>
        <n v="4.42"/>
        <n v="6.20421052631579"/>
        <n v="4.905"/>
        <n v="6.546666666666667"/>
        <n v="4.41"/>
        <n v="5.878571428571429"/>
        <n v="4.576666666666667"/>
        <n v="4.093333333333334"/>
        <n v="4.586666666666667"/>
        <n v="6.16"/>
        <n v="5.897142857142857"/>
        <n v="4.1066666666666665"/>
        <n v="4.58"/>
        <n v="5.866666666666666"/>
        <n v="5.26"/>
        <n v="5.876666666666667"/>
        <n v="3.92"/>
        <n v="5.3"/>
        <n v="5.8966666666666665"/>
        <n v="4.716"/>
        <n v="5.883333333333334"/>
        <n v="3.9266666666666667"/>
        <n v="5.892"/>
        <n v="4.91"/>
        <n v="5.9"/>
        <n v="4.92"/>
        <n v="4.38"/>
        <n v="5.898"/>
        <n v="4.915"/>
        <n v="5.856"/>
        <n v="4.87"/>
        <n v="5.868"/>
        <n v="4.39"/>
        <n v="3.93"/>
        <n v="3.52"/>
        <n v="5.873333333333333"/>
        <n v="2.64"/>
        <n v="6.458421052631579"/>
        <n v="4.770588235294118"/>
        <n v="5.265714285714286"/>
        <n v="6.451578947368421"/>
        <n v="5.0875"/>
        <n v="4.595"/>
        <n v="6.0297777777777775"/>
        <n v="4.537"/>
        <n v="4.513333333333334"/>
        <n v="6.14"/>
        <n v="4.534"/>
        <n v="5.11"/>
        <n v="6.02"/>
        <n v="4.536666666666667"/>
        <n v="4.916"/>
        <n v="6.283076923076923"/>
        <n v="4.54"/>
        <n v="4.046666666666667"/>
        <n v="6.016"/>
        <n v="4.556363636363637"/>
        <n v="4.512"/>
        <n v="6.26"/>
        <n v="5.66"/>
        <n v="6.0633333333333335"/>
        <n v="4.545"/>
        <n v="5.48"/>
        <n v="6.068888888888889"/>
        <n v="4.12"/>
        <n v="6.094444444444444"/>
        <n v="4.5675"/>
        <n v="6.093333333333334"/>
        <n v="4.565"/>
        <n v="6.217272727272727"/>
        <n v="4.556"/>
        <n v="5.13"/>
        <n v="6.214545454545455"/>
        <n v="5.15"/>
        <n v="6.224545454545455"/>
        <n v="4.564"/>
        <n v="6.225454545454546"/>
        <n v="5.98625"/>
        <n v="4.56"/>
        <n v="4.78"/>
        <n v="5.9825"/>
        <n v="5.32"/>
        <n v="7.22"/>
        <n v="5.9975"/>
        <n v="4.574285714285714"/>
        <n v="4.793333333333333"/>
        <n v="6.005"/>
        <n v="5.326666666666667"/>
        <n v="6.309230769230769"/>
        <n v="5.862857142857143"/>
        <n v="4.566666666666666"/>
        <n v="6.3307692307692305"/>
        <n v="5.868571428571428"/>
        <n v="5.716666666666667"/>
        <n v="5.72"/>
        <n v="5.14"/>
        <n v="6.2327272727272724"/>
        <n v="4.572"/>
        <n v="6.1909090909090905"/>
        <n v="4.536"/>
        <n v="5.6866666666666665"/>
        <n v="5.68"/>
        <n v="5.12"/>
        <n v="6.835"/>
        <n v="4.57"/>
        <n v="6.8533333333333335"/>
        <n v="6.88"/>
        <n v="3.08"/>
        <n v="5.468"/>
        <n v="6.85"/>
      </sharedItems>
    </cacheField>
  </cacheFields>
</pivotCacheDefinition>
</file>

<file path=xl/pivotCache/pivotCacheDefinition2.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Z1221" sheet="ProprioGOs - Trend of queries i"/>
  </cacheSource>
  <cacheFields>
    <cacheField name="Country" numFmtId="0">
      <sharedItems>
        <s v="IT"/>
        <s v="ES"/>
      </sharedItems>
    </cacheField>
    <cacheField name="City" numFmtId="0">
      <sharedItems>
        <s v="Milan"/>
        <s v="Rome"/>
        <s v="Naples"/>
        <s v="Turin"/>
        <s v="Palermo"/>
        <s v="Genoa"/>
        <s v="Bologna"/>
        <s v="Florence"/>
        <s v="Bari"/>
        <s v="Catania"/>
        <s v="Venice"/>
        <s v="Verona"/>
        <s v="Messina"/>
        <s v="Padua"/>
        <s v="Trieste"/>
        <s v="Brescia"/>
        <s v="Parma"/>
        <s v="Taranto"/>
        <s v="Prato"/>
        <s v="Modena"/>
        <s v="Reggio Calabria"/>
        <s v="Reggio Emilia"/>
        <s v="Perugia"/>
        <s v="Cagliari"/>
        <s v="Foggia"/>
        <s v="Salerno"/>
        <s v="Ferrara"/>
        <s v="Monza"/>
        <s v="Siracusa"/>
        <s v="Pescara"/>
        <s v="Bergamo"/>
        <s v="Madrid"/>
        <s v="Barcelona"/>
        <s v="Valencia"/>
        <s v="Seville"/>
        <s v="Zaragoza"/>
        <s v="Malaga"/>
        <s v="Murcia"/>
        <s v="Palma"/>
        <s v="Las Palmas"/>
        <s v="Bilbao"/>
        <s v="Alicante"/>
        <s v="Cordoba"/>
        <s v="Valladolid"/>
        <s v="Vigo"/>
        <s v="Gijon"/>
        <s v="L'Hospitalet de Llobregat"/>
        <s v="Vitoria-Gasteiz"/>
        <s v="A Coruna"/>
        <s v="Granada"/>
        <s v="Elche"/>
        <s v="Oviedo"/>
        <s v="Badalona"/>
        <s v="Cartagena"/>
        <s v="Terrassa"/>
        <s v="Jerez de la Frontera"/>
        <s v="Sabadell"/>
        <s v="Mostoles"/>
        <s v="Santa Cruz de Tenerife"/>
        <s v="Pamplona"/>
        <s v="Almeria"/>
      </sharedItems>
    </cacheField>
    <cacheField name="Property_Type" numFmtId="0">
      <sharedItems>
        <s v="Apartment"/>
        <s v="Villa"/>
        <s v="Penthouse"/>
        <s v="Loft"/>
        <s v="Land"/>
      </sharedItems>
    </cacheField>
    <cacheField name="Listing_Type" numFmtId="0">
      <sharedItems>
        <s v="Sell"/>
        <s v="Rent"/>
        <s v="New Constructions"/>
        <s v="Holiday Rentals"/>
      </sharedItems>
    </cacheField>
    <cacheField name="Search_Volume_Index" numFmtId="0">
      <sharedItems containsSemiMixedTypes="0" containsString="0" containsNumber="1" containsInteger="1">
        <n v="96.0"/>
        <n v="94.0"/>
        <n v="65.0"/>
        <n v="55.0"/>
        <n v="68.0"/>
        <n v="52.0"/>
        <n v="41.0"/>
        <n v="30.0"/>
        <n v="74.0"/>
        <n v="62.0"/>
        <n v="48.0"/>
        <n v="25.0"/>
        <n v="78.0"/>
        <n v="66.0"/>
        <n v="45.0"/>
        <n v="28.0"/>
        <n v="35.0"/>
        <n v="12.0"/>
        <n v="22.0"/>
        <n v="5.0"/>
        <n v="100.0"/>
        <n v="98.0"/>
        <n v="72.0"/>
        <n v="75.0"/>
        <n v="60.0"/>
        <n v="42.0"/>
        <n v="82.0"/>
        <n v="70.0"/>
        <n v="38.0"/>
        <n v="61.0"/>
        <n v="40.0"/>
        <n v="31.0"/>
        <n v="15.0"/>
        <n v="8.0"/>
        <n v="88.0"/>
        <n v="85.0"/>
        <n v="58.0"/>
        <n v="51.0"/>
        <n v="33.0"/>
        <n v="14.0"/>
        <n v="20.0"/>
        <n v="9.0"/>
        <n v="32.0"/>
        <n v="11.0"/>
        <n v="18.0"/>
        <n v="4.0"/>
        <n v="34.0"/>
        <n v="49.0"/>
        <n v="29.0"/>
        <n v="76.0"/>
        <n v="73.0"/>
        <n v="24.0"/>
        <n v="10.0"/>
        <n v="6.0"/>
        <n v="80.0"/>
        <n v="50.0"/>
        <n v="64.0"/>
        <n v="54.0"/>
        <n v="84.0"/>
        <n v="81.0"/>
        <n v="69.0"/>
        <n v="71.0"/>
        <n v="44.0"/>
        <n v="56.0"/>
        <n v="26.0"/>
        <n v="16.0"/>
        <n v="27.0"/>
        <n v="13.0"/>
        <n v="67.0"/>
        <n v="59.0"/>
        <n v="46.0"/>
        <n v="36.0"/>
        <n v="63.0"/>
        <n v="19.0"/>
        <n v="95.0"/>
        <n v="92.0"/>
        <n v="90.0"/>
        <n v="79.0"/>
        <n v="7.0"/>
        <n v="86.0"/>
        <n v="83.0"/>
        <n v="77.0"/>
      </sharedItems>
    </cacheField>
    <cacheField name=" " numFmtId="0">
      <sharedItems containsString="0" containsBlank="1">
        <m/>
      </sharedItems>
    </cacheField>
    <cacheField name=" 2" numFmtId="0">
      <sharedItems containsString="0" containsBlank="1" containsNumber="1" containsInteger="1">
        <m/>
        <n v="30.0"/>
      </sharedItems>
    </cacheField>
    <cacheField name=" 3" numFmtId="0">
      <sharedItems containsString="0" containsBlank="1" containsNumber="1" containsInteger="1">
        <m/>
        <n v="30.0"/>
      </sharedItems>
    </cacheField>
    <cacheField name=" 4" numFmtId="0">
      <sharedItems containsString="0" containsBlank="1">
        <m/>
      </sharedItems>
    </cacheField>
    <cacheField name=" 5" numFmtId="0">
      <sharedItems containsString="0" containsBlank="1">
        <m/>
      </sharedItems>
    </cacheField>
    <cacheField name=" 6" numFmtId="0">
      <sharedItems containsString="0" containsBlank="1">
        <m/>
      </sharedItems>
    </cacheField>
    <cacheField name=" 7" numFmtId="0">
      <sharedItems containsString="0" containsBlank="1">
        <m/>
      </sharedItems>
    </cacheField>
    <cacheField name=" 8" numFmtId="0">
      <sharedItems containsString="0" containsBlank="1">
        <m/>
      </sharedItems>
    </cacheField>
    <cacheField name=" 9" numFmtId="0">
      <sharedItems containsString="0" containsBlank="1">
        <m/>
      </sharedItems>
    </cacheField>
    <cacheField name=" 10" numFmtId="0">
      <sharedItems containsString="0" containsBlank="1">
        <m/>
      </sharedItems>
    </cacheField>
    <cacheField name=" 11" numFmtId="0">
      <sharedItems containsString="0" containsBlank="1">
        <m/>
      </sharedItems>
    </cacheField>
    <cacheField name=" 12" numFmtId="0">
      <sharedItems containsString="0" containsBlank="1">
        <m/>
      </sharedItems>
    </cacheField>
    <cacheField name=" 13" numFmtId="0">
      <sharedItems containsString="0" containsBlank="1">
        <m/>
      </sharedItems>
    </cacheField>
    <cacheField name=" 14" numFmtId="0">
      <sharedItems containsString="0" containsBlank="1">
        <m/>
      </sharedItems>
    </cacheField>
    <cacheField name=" 15" numFmtId="0">
      <sharedItems containsString="0" containsBlank="1">
        <m/>
      </sharedItems>
    </cacheField>
    <cacheField name=" 16" numFmtId="0">
      <sharedItems containsString="0" containsBlank="1">
        <m/>
      </sharedItems>
    </cacheField>
    <cacheField name=" 17" numFmtId="0">
      <sharedItems containsString="0" containsBlank="1">
        <m/>
      </sharedItems>
    </cacheField>
    <cacheField name=" 18" numFmtId="0">
      <sharedItems containsString="0" containsBlank="1">
        <m/>
      </sharedItems>
    </cacheField>
    <cacheField name=" 19" numFmtId="0">
      <sharedItems containsString="0" containsBlank="1">
        <m/>
      </sharedItems>
    </cacheField>
    <cacheField name=" 20" numFmtId="0">
      <sharedItems containsString="0" containsBlank="1">
        <m/>
      </sharedItems>
    </cacheField>
    <cacheField name=" 21" numFmtId="0">
      <sharedItems containsString="0" containsBlank="1">
        <m/>
      </sharedItems>
    </cacheField>
  </cacheFields>
</pivotCacheDefinition>
</file>

<file path=xl/pivotCache/pivotCacheDefinition3.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E1221" sheet="ProprioGOs - Trend of queries i"/>
  </cacheSource>
  <cacheFields>
    <cacheField name="Country" numFmtId="0">
      <sharedItems>
        <s v="IT"/>
        <s v="ES"/>
      </sharedItems>
    </cacheField>
    <cacheField name="City" numFmtId="0">
      <sharedItems>
        <s v="Milan"/>
        <s v="Rome"/>
        <s v="Naples"/>
        <s v="Turin"/>
        <s v="Palermo"/>
        <s v="Genoa"/>
        <s v="Bologna"/>
        <s v="Florence"/>
        <s v="Bari"/>
        <s v="Catania"/>
        <s v="Venice"/>
        <s v="Verona"/>
        <s v="Messina"/>
        <s v="Padua"/>
        <s v="Trieste"/>
        <s v="Brescia"/>
        <s v="Parma"/>
        <s v="Taranto"/>
        <s v="Prato"/>
        <s v="Modena"/>
        <s v="Reggio Calabria"/>
        <s v="Reggio Emilia"/>
        <s v="Perugia"/>
        <s v="Cagliari"/>
        <s v="Foggia"/>
        <s v="Salerno"/>
        <s v="Ferrara"/>
        <s v="Monza"/>
        <s v="Siracusa"/>
        <s v="Pescara"/>
        <s v="Bergamo"/>
        <s v="Madrid"/>
        <s v="Barcelona"/>
        <s v="Valencia"/>
        <s v="Seville"/>
        <s v="Zaragoza"/>
        <s v="Malaga"/>
        <s v="Murcia"/>
        <s v="Palma"/>
        <s v="Las Palmas"/>
        <s v="Bilbao"/>
        <s v="Alicante"/>
        <s v="Cordoba"/>
        <s v="Valladolid"/>
        <s v="Vigo"/>
        <s v="Gijon"/>
        <s v="L'Hospitalet de Llobregat"/>
        <s v="Vitoria-Gasteiz"/>
        <s v="A Coruna"/>
        <s v="Granada"/>
        <s v="Elche"/>
        <s v="Oviedo"/>
        <s v="Badalona"/>
        <s v="Cartagena"/>
        <s v="Terrassa"/>
        <s v="Jerez de la Frontera"/>
        <s v="Sabadell"/>
        <s v="Mostoles"/>
        <s v="Santa Cruz de Tenerife"/>
        <s v="Pamplona"/>
        <s v="Almeria"/>
      </sharedItems>
    </cacheField>
    <cacheField name="Property_Type" numFmtId="0">
      <sharedItems>
        <s v="Apartment"/>
        <s v="Villa"/>
        <s v="Penthouse"/>
        <s v="Loft"/>
        <s v="Land"/>
      </sharedItems>
    </cacheField>
    <cacheField name="Listing_Type" numFmtId="0">
      <sharedItems>
        <s v="Sell"/>
        <s v="Rent"/>
        <s v="New Constructions"/>
        <s v="Holiday Rentals"/>
      </sharedItems>
    </cacheField>
    <cacheField name="Search_Volume_Index" numFmtId="0">
      <sharedItems containsSemiMixedTypes="0" containsString="0" containsNumber="1" containsInteger="1">
        <n v="96.0"/>
        <n v="94.0"/>
        <n v="65.0"/>
        <n v="55.0"/>
        <n v="68.0"/>
        <n v="52.0"/>
        <n v="41.0"/>
        <n v="30.0"/>
        <n v="74.0"/>
        <n v="62.0"/>
        <n v="48.0"/>
        <n v="25.0"/>
        <n v="78.0"/>
        <n v="66.0"/>
        <n v="45.0"/>
        <n v="28.0"/>
        <n v="35.0"/>
        <n v="12.0"/>
        <n v="22.0"/>
        <n v="5.0"/>
        <n v="100.0"/>
        <n v="98.0"/>
        <n v="72.0"/>
        <n v="75.0"/>
        <n v="60.0"/>
        <n v="42.0"/>
        <n v="82.0"/>
        <n v="70.0"/>
        <n v="38.0"/>
        <n v="61.0"/>
        <n v="40.0"/>
        <n v="31.0"/>
        <n v="15.0"/>
        <n v="8.0"/>
        <n v="88.0"/>
        <n v="85.0"/>
        <n v="58.0"/>
        <n v="51.0"/>
        <n v="33.0"/>
        <n v="14.0"/>
        <n v="20.0"/>
        <n v="9.0"/>
        <n v="32.0"/>
        <n v="11.0"/>
        <n v="18.0"/>
        <n v="4.0"/>
        <n v="34.0"/>
        <n v="49.0"/>
        <n v="29.0"/>
        <n v="76.0"/>
        <n v="73.0"/>
        <n v="24.0"/>
        <n v="10.0"/>
        <n v="6.0"/>
        <n v="80.0"/>
        <n v="50.0"/>
        <n v="64.0"/>
        <n v="54.0"/>
        <n v="84.0"/>
        <n v="81.0"/>
        <n v="69.0"/>
        <n v="71.0"/>
        <n v="44.0"/>
        <n v="56.0"/>
        <n v="26.0"/>
        <n v="16.0"/>
        <n v="27.0"/>
        <n v="13.0"/>
        <n v="67.0"/>
        <n v="59.0"/>
        <n v="46.0"/>
        <n v="36.0"/>
        <n v="63.0"/>
        <n v="19.0"/>
        <n v="95.0"/>
        <n v="92.0"/>
        <n v="90.0"/>
        <n v="79.0"/>
        <n v="7.0"/>
        <n v="86.0"/>
        <n v="83.0"/>
        <n v="77.0"/>
      </sharedItems>
    </cacheField>
  </cacheFields>
</pivotCacheDefinition>
</file>

<file path=xl/pivotCache/pivotCacheDefinition4.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Z1000" sheet="Italian Campaigns Performance"/>
  </cacheSource>
  <cacheFields>
    <cacheField name="Date (yyyy-mm-dd) data aggregated by-monthly" numFmtId="164">
      <sharedItems containsDate="1" containsString="0" containsBlank="1">
        <d v="2024-01-01T00:00:00Z"/>
        <d v="2024-03-01T00:00:00Z"/>
        <d v="2024-05-01T00:00:00Z"/>
        <m/>
      </sharedItems>
    </cacheField>
    <cacheField name="City" numFmtId="49">
      <sharedItems containsBlank="1">
        <s v="Milan"/>
        <s v="Rome"/>
        <s v="Naples"/>
        <s v="Turin"/>
        <s v="Palermo"/>
        <s v="Genoa"/>
        <s v="Bologna"/>
        <s v="Florence"/>
        <s v="Bari"/>
        <s v="Catania"/>
        <s v="Venice"/>
        <s v="Verona"/>
        <s v="Messina"/>
        <s v="Padua"/>
        <s v="Trieste"/>
        <s v="Brescia"/>
        <s v="Parma"/>
        <s v="Taranto"/>
        <s v="Prato"/>
        <s v="Modena"/>
        <s v="Reggio Calabria"/>
        <s v="Reggio Emilia"/>
        <s v="Perugia"/>
        <s v="Cagliari"/>
        <s v="Foggia"/>
        <s v="Salerno"/>
        <s v="Ferrara"/>
        <s v="Monza"/>
        <s v="Siracusa"/>
        <s v="Pescara"/>
        <s v="Bergamo"/>
        <m/>
      </sharedItems>
    </cacheField>
    <cacheField name="Property_Type" numFmtId="49">
      <sharedItems containsBlank="1">
        <s v="For Sale"/>
        <s v="New Construction"/>
        <m/>
      </sharedItems>
    </cacheField>
    <cacheField name="Lead_Type" numFmtId="49">
      <sharedItems containsBlank="1">
        <s v="form_submit"/>
        <s v="whatsapp_lead_form"/>
        <s v="contact_phone"/>
        <m/>
      </sharedItems>
    </cacheField>
    <cacheField name="Impressions" numFmtId="4">
      <sharedItems containsString="0" containsBlank="1" containsNumber="1" containsInteger="1">
        <n v="127500.0"/>
        <n v="42500.0"/>
        <n v="19000.0"/>
        <n v="63750.0"/>
        <n v="21250.0"/>
        <n v="9500.0"/>
        <n v="150000.0"/>
        <n v="50000.0"/>
        <n v="22500.0"/>
        <n v="75000.0"/>
        <n v="25000.0"/>
        <n v="11250.0"/>
        <n v="90000.0"/>
        <n v="30000.0"/>
        <n v="13500.0"/>
        <n v="45000.0"/>
        <n v="15000.0"/>
        <n v="6750.0"/>
        <n v="82500.0"/>
        <n v="27500.0"/>
        <n v="12500.0"/>
        <n v="41250.0"/>
        <n v="13750.0"/>
        <n v="6250.0"/>
        <n v="60000.0"/>
        <n v="20000.0"/>
        <n v="9000.0"/>
        <n v="10000.0"/>
        <n v="4500.0"/>
        <n v="37500.0"/>
        <n v="5625.0"/>
        <n v="52500.0"/>
        <n v="17500.0"/>
        <n v="7875.0"/>
        <n v="26250.0"/>
        <n v="8750.0"/>
        <n v="3938.0"/>
        <n v="7500.0"/>
        <n v="3375.0"/>
        <n v="18750.0"/>
        <n v="2813.0"/>
        <n v="5000.0"/>
        <n v="2250.0"/>
        <n v="3750.0"/>
        <n v="1688.0"/>
        <n v="2500.0"/>
        <n v="1125.0"/>
        <n v="134375.0"/>
        <n v="44792.0"/>
        <n v="19938.0"/>
        <n v="67188.0"/>
        <n v="22396.0"/>
        <n v="9969.0"/>
        <n v="157500.0"/>
        <n v="23625.0"/>
        <n v="78750.0"/>
        <n v="11813.0"/>
        <n v="94500.0"/>
        <n v="31500.0"/>
        <n v="14175.0"/>
        <n v="47250.0"/>
        <n v="15750.0"/>
        <n v="7088.0"/>
        <n v="86625.0"/>
        <n v="28875.0"/>
        <n v="13125.0"/>
        <n v="43313.0"/>
        <n v="14438.0"/>
        <n v="6563.0"/>
        <n v="63000.0"/>
        <n v="21000.0"/>
        <n v="9450.0"/>
        <n v="10500.0"/>
        <n v="4725.0"/>
        <n v="39375.0"/>
        <n v="5906.0"/>
        <n v="55125.0"/>
        <n v="18375.0"/>
        <n v="8269.0"/>
        <n v="27563.0"/>
        <n v="9188.0"/>
        <n v="4134.0"/>
        <n v="3544.0"/>
        <n v="19688.0"/>
        <n v="2953.0"/>
        <n v="5250.0"/>
        <n v="2363.0"/>
        <n v="1772.0"/>
        <n v="2625.0"/>
        <n v="1181.0"/>
        <n v="155625.0"/>
        <n v="51875.0"/>
        <n v="23375.0"/>
        <n v="77813.0"/>
        <n v="25938.0"/>
        <n v="11688.0"/>
        <n v="183750.0"/>
        <n v="61250.0"/>
        <n v="91875.0"/>
        <n v="30625.0"/>
        <n v="13813.0"/>
        <n v="110250.0"/>
        <n v="36750.0"/>
        <n v="16538.0"/>
        <n v="100313.0"/>
        <n v="33438.0"/>
        <n v="15188.0"/>
        <n v="50156.0"/>
        <n v="16719.0"/>
        <n v="7594.0"/>
        <n v="73500.0"/>
        <n v="24500.0"/>
        <n v="11025.0"/>
        <n v="12250.0"/>
        <n v="5513.0"/>
        <n v="45938.0"/>
        <n v="15313.0"/>
        <n v="6891.0"/>
        <n v="64313.0"/>
        <n v="21438.0"/>
        <n v="9656.0"/>
        <n v="32156.0"/>
        <n v="10719.0"/>
        <n v="4823.0"/>
        <n v="22969.0"/>
        <n v="7656.0"/>
        <n v="3445.0"/>
        <n v="6125.0"/>
        <n v="2756.0"/>
        <n v="13781.0"/>
        <n v="4594.0"/>
        <n v="2067.0"/>
        <n v="3063.0"/>
        <n v="1378.0"/>
        <m/>
      </sharedItems>
    </cacheField>
    <cacheField name="Clicks" numFmtId="4">
      <sharedItems containsString="0" containsBlank="1" containsNumber="1" containsInteger="1">
        <n v="38250.0"/>
        <n v="12750.0"/>
        <n v="5700.0"/>
        <n v="19140.0"/>
        <n v="6390.0"/>
        <n v="2850.0"/>
        <n v="45000.0"/>
        <n v="15000.0"/>
        <n v="6750.0"/>
        <n v="22500.0"/>
        <n v="7500.0"/>
        <n v="3390.0"/>
        <n v="27000.0"/>
        <n v="9000.0"/>
        <n v="4050.0"/>
        <n v="13500.0"/>
        <n v="4500.0"/>
        <n v="2040.0"/>
        <n v="24750.0"/>
        <n v="8250.0"/>
        <n v="3750.0"/>
        <n v="12390.0"/>
        <n v="4140.0"/>
        <n v="1890.0"/>
        <n v="18000.0"/>
        <n v="6000.0"/>
        <n v="2700.0"/>
        <n v="3000.0"/>
        <n v="1350.0"/>
        <n v="11250.0"/>
        <n v="1680.0"/>
        <n v="15750.0"/>
        <n v="5250.0"/>
        <n v="2370.0"/>
        <n v="7890.0"/>
        <n v="2640.0"/>
        <n v="1170.0"/>
        <n v="2250.0"/>
        <n v="1020.0"/>
        <n v="5640.0"/>
        <n v="840.0"/>
        <n v="1500.0"/>
        <n v="690.0"/>
        <n v="1140.0"/>
        <n v="510.0"/>
        <n v="750.0"/>
        <n v="330.0"/>
        <n v="40320.0"/>
        <n v="13440.0"/>
        <n v="5970.0"/>
        <n v="20160.0"/>
        <n v="6720.0"/>
        <n v="47250.0"/>
        <n v="7080.0"/>
        <n v="23640.0"/>
        <n v="3540.0"/>
        <n v="28350.0"/>
        <n v="9450.0"/>
        <n v="4260.0"/>
        <n v="14190.0"/>
        <n v="4740.0"/>
        <n v="2130.0"/>
        <n v="25980.0"/>
        <n v="8670.0"/>
        <n v="3930.0"/>
        <n v="12990.0"/>
        <n v="4320.0"/>
        <n v="1980.0"/>
        <n v="18900.0"/>
        <n v="6300.0"/>
        <n v="3150.0"/>
        <n v="1410.0"/>
        <n v="11820.0"/>
        <n v="1770.0"/>
        <n v="16530.0"/>
        <n v="5520.0"/>
        <n v="2490.0"/>
        <n v="8280.0"/>
        <n v="2760.0"/>
        <n v="1230.0"/>
        <n v="1050.0"/>
        <n v="5910.0"/>
        <n v="900.0"/>
        <n v="1590.0"/>
        <n v="720.0"/>
        <n v="540.0"/>
        <n v="780.0"/>
        <n v="360.0"/>
        <n v="46680.0"/>
        <n v="15570.0"/>
        <n v="7020.0"/>
        <n v="23340.0"/>
        <n v="7770.0"/>
        <n v="3510.0"/>
        <n v="55140.0"/>
        <n v="18390.0"/>
        <n v="27570.0"/>
        <n v="9180.0"/>
        <n v="33090.0"/>
        <n v="11040.0"/>
        <n v="4950.0"/>
        <n v="30090.0"/>
        <n v="10020.0"/>
        <n v="4560.0"/>
        <n v="15060.0"/>
        <n v="5010.0"/>
        <n v="2280.0"/>
        <n v="22050.0"/>
        <n v="7350.0"/>
        <n v="3300.0"/>
        <n v="3690.0"/>
        <n v="1650.0"/>
        <n v="13770.0"/>
        <n v="4590.0"/>
        <n v="2070.0"/>
        <n v="19290.0"/>
        <n v="6420.0"/>
        <n v="2910.0"/>
        <n v="9660.0"/>
        <n v="3210.0"/>
        <n v="1440.0"/>
        <n v="6900.0"/>
        <n v="2310.0"/>
        <n v="1830.0"/>
        <n v="1380.0"/>
        <n v="630.0"/>
        <n v="930.0"/>
        <n v="420.0"/>
        <n v="0.0"/>
        <m/>
      </sharedItems>
    </cacheField>
    <cacheField name="Leads" numFmtId="4">
      <sharedItems containsString="0" containsBlank="1" containsNumber="1" containsInteger="1">
        <n v="3100.0"/>
        <n v="1400.0"/>
        <n v="600.0"/>
        <n v="1500.0"/>
        <n v="700.0"/>
        <n v="300.0"/>
        <n v="3700.0"/>
        <n v="1600.0"/>
        <n v="1800.0"/>
        <n v="800.0"/>
        <n v="2200.0"/>
        <n v="1000.0"/>
        <n v="400.0"/>
        <n v="1100.0"/>
        <n v="500.0"/>
        <n v="200.0"/>
        <n v="2000.0"/>
        <n v="900.0"/>
        <n v="100.0"/>
        <n v="1300.0"/>
        <n v="0.0"/>
        <n v="3300.0"/>
        <n v="3900.0"/>
        <n v="1700.0"/>
        <n v="1900.0"/>
        <n v="2300.0"/>
        <n v="2100.0"/>
        <n v="1200.0"/>
        <n v="3800.0"/>
        <n v="4500.0"/>
        <n v="2700.0"/>
        <n v="2500.0"/>
        <m/>
      </sharedItems>
    </cacheField>
    <cacheField name="Total_Cost_EUR_Ads" numFmtId="165">
      <sharedItems containsString="0" containsBlank="1" containsNumber="1" containsInteger="1">
        <n v="20242.0"/>
        <n v="6682.0"/>
        <n v="2996.0"/>
        <n v="10056.0"/>
        <n v="3348.0"/>
        <n v="1494.0"/>
        <n v="22320.0"/>
        <n v="7490.0"/>
        <n v="3342.0"/>
        <n v="11106.0"/>
        <n v="3718.0"/>
        <n v="1672.0"/>
        <n v="13488.0"/>
        <n v="4474.0"/>
        <n v="2010.0"/>
        <n v="6714.0"/>
        <n v="2244.0"/>
        <n v="1008.0"/>
        <n v="12358.0"/>
        <n v="4118.0"/>
        <n v="1850.0"/>
        <n v="6172.0"/>
        <n v="2066.0"/>
        <n v="930.0"/>
        <n v="8994.0"/>
        <n v="1348.0"/>
        <n v="4482.0"/>
        <n v="1500.0"/>
        <n v="674.0"/>
        <n v="8958.0"/>
        <n v="2982.0"/>
        <n v="1346.0"/>
        <n v="4476.0"/>
        <n v="1490.0"/>
        <n v="11172.0"/>
        <n v="3726.0"/>
        <n v="1674.0"/>
        <n v="5580.0"/>
        <n v="1864.0"/>
        <n v="844.0"/>
        <n v="11238.0"/>
        <n v="3738.0"/>
        <n v="5616.0"/>
        <n v="1870.0"/>
        <n v="842.0"/>
        <n v="7848.0"/>
        <n v="2618.0"/>
        <n v="1172.0"/>
        <n v="3924.0"/>
        <n v="1312.0"/>
        <n v="588.0"/>
        <n v="7872.0"/>
        <n v="2622.0"/>
        <n v="1178.0"/>
        <n v="3936.0"/>
        <n v="1310.0"/>
        <n v="6708.0"/>
        <n v="2228.0"/>
        <n v="3360.0"/>
        <n v="1120.0"/>
        <n v="504.0"/>
        <n v="6744.0"/>
        <n v="2250.0"/>
        <n v="3366.0"/>
        <n v="1122.0"/>
        <n v="1872.0"/>
        <n v="2808.0"/>
        <n v="936.0"/>
        <n v="422.0"/>
        <n v="5622.0"/>
        <n v="1874.0"/>
        <n v="1856.0"/>
        <n v="2796.0"/>
        <n v="928.0"/>
        <n v="420.0"/>
        <n v="840.0"/>
        <n v="1498.0"/>
        <n v="748.0"/>
        <n v="336.0"/>
        <n v="1680.0"/>
        <n v="562.0"/>
        <n v="252.0"/>
        <n v="376.0"/>
        <n v="168.0"/>
        <n v="21226.0"/>
        <n v="7004.0"/>
        <n v="3128.0"/>
        <n v="10600.0"/>
        <n v="3546.0"/>
        <n v="1572.0"/>
        <n v="23456.0"/>
        <n v="3492.0"/>
        <n v="11684.0"/>
        <n v="3912.0"/>
        <n v="1748.0"/>
        <n v="14058.0"/>
        <n v="4706.0"/>
        <n v="2096.0"/>
        <n v="7030.0"/>
        <n v="2352.0"/>
        <n v="1050.0"/>
        <n v="13008.0"/>
        <n v="4356.0"/>
        <n v="1952.0"/>
        <n v="6498.0"/>
        <n v="2176.0"/>
        <n v="980.0"/>
        <n v="9444.0"/>
        <n v="3146.0"/>
        <n v="1404.0"/>
        <n v="1576.0"/>
        <n v="706.0"/>
        <n v="9400.0"/>
        <n v="3130.0"/>
        <n v="1402.0"/>
        <n v="4692.0"/>
        <n v="1566.0"/>
        <n v="11722.0"/>
        <n v="3906.0"/>
        <n v="1758.0"/>
        <n v="5862.0"/>
        <n v="884.0"/>
        <n v="11788.0"/>
        <n v="5892.0"/>
        <n v="1960.0"/>
        <n v="882.0"/>
        <n v="8230.0"/>
        <n v="2746.0"/>
        <n v="1228.0"/>
        <n v="4116.0"/>
        <n v="1376.0"/>
        <n v="616.0"/>
        <n v="8256.0"/>
        <n v="2752.0"/>
        <n v="1232.0"/>
        <n v="4128.0"/>
        <n v="1374.0"/>
        <n v="7040.0"/>
        <n v="2340.0"/>
        <n v="1052.0"/>
        <n v="3526.0"/>
        <n v="1176.0"/>
        <n v="530.0"/>
        <n v="7076.0"/>
        <n v="2358.0"/>
        <n v="3530.0"/>
        <n v="1964.0"/>
        <n v="2950.0"/>
        <n v="984.0"/>
        <n v="438.0"/>
        <n v="5898.0"/>
        <n v="1966.0"/>
        <n v="5856.0"/>
        <n v="1948.0"/>
        <n v="2934.0"/>
        <n v="976.0"/>
        <n v="1962.0"/>
        <n v="878.0"/>
        <n v="786.0"/>
        <n v="352.0"/>
        <n v="1762.0"/>
        <n v="590.0"/>
        <n v="264.0"/>
        <n v="392.0"/>
        <n v="176.0"/>
        <n v="24542.0"/>
        <n v="8110.0"/>
        <n v="3686.0"/>
        <n v="12258.0"/>
        <n v="4070.0"/>
        <n v="1838.0"/>
        <n v="27134.0"/>
        <n v="9074.0"/>
        <n v="4062.0"/>
        <n v="13508.0"/>
        <n v="4534.0"/>
        <n v="2044.0"/>
        <n v="16254.0"/>
        <n v="5444.0"/>
        <n v="2458.0"/>
        <n v="8168.0"/>
        <n v="2724.0"/>
        <n v="1214.0"/>
        <n v="15040.0"/>
        <n v="5012.0"/>
        <n v="2256.0"/>
        <n v="7512.0"/>
        <n v="2500.0"/>
        <n v="1132.0"/>
        <n v="10914.0"/>
        <n v="3636.0"/>
        <n v="1644.0"/>
        <n v="5462.0"/>
        <n v="1818.0"/>
        <n v="824.0"/>
        <n v="10970.0"/>
        <n v="3654.0"/>
        <n v="5484.0"/>
        <n v="1826.0"/>
        <n v="13678.0"/>
        <n v="4556.0"/>
        <n v="2052.0"/>
        <n v="6836.0"/>
        <n v="2278.0"/>
        <n v="1030.0"/>
        <n v="13694.0"/>
        <n v="4564.0"/>
        <n v="6848.0"/>
        <n v="2282.0"/>
        <n v="9578.0"/>
        <n v="3192.0"/>
        <n v="1434.0"/>
        <n v="4786.0"/>
        <n v="1596.0"/>
        <n v="722.0"/>
        <n v="9596.0"/>
        <n v="3202.0"/>
        <n v="1438.0"/>
        <n v="4804.0"/>
        <n v="1598.0"/>
        <n v="8202.0"/>
        <n v="2736.0"/>
        <n v="4104.0"/>
        <n v="1370.0"/>
        <n v="2748.0"/>
        <n v="4108.0"/>
        <n v="3430.0"/>
        <n v="1144.0"/>
        <n v="514.0"/>
        <n v="6856.0"/>
        <n v="2286.0"/>
        <n v="6810.0"/>
        <n v="2268.0"/>
        <n v="1028.0"/>
        <n v="3412.0"/>
        <n v="1136.0"/>
        <n v="2280.0"/>
        <n v="1024.0"/>
        <n v="2734.0"/>
        <n v="914.0"/>
        <n v="412.0"/>
        <n v="2056.0"/>
        <n v="688.0"/>
        <n v="308.0"/>
        <n v="456.0"/>
        <n v="206.0"/>
        <n v="0.0"/>
        <m/>
      </sharedItems>
    </cacheField>
    <cacheField name="CTR (Click-Through-Rate)" numFmtId="0">
      <sharedItems containsString="0" containsBlank="1" containsNumber="1">
        <n v="0.3"/>
        <n v="0.30023529411764704"/>
        <n v="0.30070588235294116"/>
        <n v="0.30133333333333334"/>
        <n v="0.3022222222222222"/>
        <n v="0.3003636363636364"/>
        <n v="0.3010909090909091"/>
        <n v="0.3024"/>
        <n v="0.2986666666666667"/>
        <n v="0.30095238095238097"/>
        <n v="0.30057142857142854"/>
        <n v="0.3017142857142857"/>
        <n v="0.2971051295073641"/>
        <n v="0.3008"/>
        <n v="0.2986135798080341"/>
        <n v="0.30666666666666664"/>
        <n v="0.304"/>
        <n v="0.30213270142180093"/>
        <n v="0.29333333333333333"/>
        <n v="0.30005581395348835"/>
        <n v="0.30005358099660656"/>
        <n v="0.2994282275052663"/>
        <n v="0.30093289196509176"/>
        <n v="0.29968253968253966"/>
        <n v="0.3001904761904762"/>
        <n v="0.29966985524422246"/>
        <n v="0.30052910052910053"/>
        <n v="0.3003174603174603"/>
        <n v="0.3005079006772009"/>
        <n v="0.2999134199134199"/>
        <n v="0.3002597402597403"/>
        <n v="0.29942857142857143"/>
        <n v="0.2999099577494055"/>
        <n v="0.29921041695525696"/>
        <n v="0.30169129971049824"/>
        <n v="0.30158730158730157"/>
        <n v="0.2984126984126984"/>
        <n v="0.29969522519471725"/>
        <n v="0.2998639455782313"/>
        <n v="0.3004081632653061"/>
        <n v="0.30112468254928043"/>
        <n v="0.3004027137829699"/>
        <n v="0.3003918154114062"/>
        <n v="0.29753265602322204"/>
        <n v="0.29627539503386"/>
        <n v="0.30018285249898413"/>
        <n v="0.3047748052827633"/>
        <n v="0.3028571428571429"/>
        <n v="0.3046974185357596"/>
        <n v="0.3047404063205418"/>
        <n v="0.29714285714285715"/>
        <n v="0.3048264182895851"/>
        <n v="0.2999518072289157"/>
        <n v="0.30014457831325303"/>
        <n v="0.30032085561497324"/>
        <n v="0.29994987984012955"/>
        <n v="0.29956049040018506"/>
        <n v="0.30030800821355236"/>
        <n v="0.3000816326530612"/>
        <n v="0.3002448979591837"/>
        <n v="0.29975510204081635"/>
        <n v="0.2997176572793745"/>
        <n v="0.3001360544217687"/>
        <n v="0.2993106784375378"/>
        <n v="0.2999611216891131"/>
        <n v="0.29965907051857166"/>
        <n v="0.30023702923360546"/>
        <n v="0.3002631788818885"/>
        <n v="0.29931972789115646"/>
        <n v="0.30122448979591837"/>
        <n v="0.2992925811717758"/>
        <n v="0.2997518394357612"/>
        <n v="0.2997453144387122"/>
        <n v="0.29993935907203834"/>
        <n v="0.2994682339770501"/>
        <n v="0.30136702568351287"/>
        <n v="0.300410498818261"/>
        <n v="0.29856935517312877"/>
        <n v="0.30040489355217903"/>
        <n v="0.3017241379310345"/>
        <n v="0.2960812772133527"/>
        <n v="0.2987755102040816"/>
        <n v="0.3047895500725689"/>
        <n v="0.30041361294535956"/>
        <n v="0.3036238981390793"/>
        <n v="0.0"/>
        <n v="0.022857142857142857"/>
        <n v="0.9012244897959184"/>
        <n v="0.6640058055152395"/>
        <n v="0.0914235959947758"/>
        <n v="0.901077375122429"/>
        <n v="0.6748911465892597"/>
        <m/>
      </sharedItems>
    </cacheField>
    <cacheField name="CVR (Conversion-Rate)" numFmtId="0">
      <sharedItems containsString="0" containsBlank="1" containsNumber="1">
        <n v="0.08104575163398693"/>
        <n v="0.10980392156862745"/>
        <n v="0.10526315789473684"/>
        <n v="0.07836990595611286"/>
        <n v="0.10954616588419405"/>
        <n v="0.08222222222222222"/>
        <n v="0.10666666666666667"/>
        <n v="0.1037037037037037"/>
        <n v="0.08"/>
        <n v="0.08849557522123894"/>
        <n v="0.08148148148148149"/>
        <n v="0.1111111111111111"/>
        <n v="0.09876543209876543"/>
        <n v="0.09803921568627451"/>
        <n v="0.08080808080808081"/>
        <n v="0.10909090909090909"/>
        <n v="0.08071025020177562"/>
        <n v="0.0966183574879227"/>
        <n v="0.10582010582010581"/>
        <n v="0.08333333333333333"/>
        <n v="0.1"/>
        <n v="0.07777777777777778"/>
        <n v="0.07407407407407407"/>
        <n v="0.11904761904761904"/>
        <n v="0.08253968253968254"/>
        <n v="0.11428571428571428"/>
        <n v="0.08438818565400844"/>
        <n v="0.07604562737642585"/>
        <n v="0.11363636363636363"/>
        <n v="0.08547008547008547"/>
        <n v="0.08888888888888889"/>
        <n v="0.07092198581560284"/>
        <n v="0.13333333333333333"/>
        <n v="0.14492753623188406"/>
        <n v="0.08771929824561403"/>
        <n v="0.19607843137254902"/>
        <n v="0.0"/>
        <n v="0.0818452380952381"/>
        <n v="0.11160714285714286"/>
        <n v="0.10050251256281408"/>
        <n v="0.07936507936507936"/>
        <n v="0.10416666666666667"/>
        <n v="0.10793650793650794"/>
        <n v="0.09887005649717515"/>
        <n v="0.08037225042301184"/>
        <n v="0.10139416983523447"/>
        <n v="0.11299435028248588"/>
        <n v="0.08112874779541446"/>
        <n v="0.09389671361502347"/>
        <n v="0.07751937984496124"/>
        <n v="0.10548523206751055"/>
        <n v="0.08083140877598152"/>
        <n v="0.10380622837370242"/>
        <n v="0.10178117048346055"/>
        <n v="0.07698229407236336"/>
        <n v="0.11574074074074074"/>
        <n v="0.10101010101010101"/>
        <n v="0.08465608465608465"/>
        <n v="0.09523809523809523"/>
        <n v="0.07614213197969544"/>
        <n v="0.08469449485783424"/>
        <n v="0.10869565217391304"/>
        <n v="0.12048192771084337"/>
        <n v="0.08454106280193237"/>
        <n v="0.08130081300813008"/>
        <n v="0.08456659619450317"/>
        <n v="0.0847457627118644"/>
        <n v="0.12658227848101267"/>
        <n v="0.08460236886632826"/>
        <n v="0.12578616352201258"/>
        <n v="0.1388888888888889"/>
        <n v="0.18518518518518517"/>
        <n v="0.1282051282051282"/>
        <n v="0.08140531276778064"/>
        <n v="0.10918432883750803"/>
        <n v="0.09971509971509972"/>
        <n v="0.10296010296010295"/>
        <n v="0.11396011396011396"/>
        <n v="0.08161044613710555"/>
        <n v="0.10875475802066341"/>
        <n v="0.07979688066739209"/>
        <n v="0.10893246187363835"/>
        <n v="0.0815956482320943"/>
        <n v="0.07864488808227466"/>
        <n v="0.08308408109006314"/>
        <n v="0.10978043912175649"/>
        <n v="0.10964912280701754"/>
        <n v="0.0796812749003984"/>
        <n v="0.0998003992015968"/>
        <n v="0.08163265306122448"/>
        <n v="0.10884353741496598"/>
        <n v="0.09090909090909091"/>
        <n v="0.08152173913043478"/>
        <n v="0.10840108401084012"/>
        <n v="0.12121212121212122"/>
        <n v="0.07988380537400146"/>
        <n v="0.08294453084499741"/>
        <n v="0.10903426791277258"/>
        <n v="0.10309278350515463"/>
        <n v="0.08281573498964803"/>
        <n v="0.09345794392523364"/>
        <n v="0.06944444444444445"/>
        <n v="0.08695652173913043"/>
        <n v="0.08658008658008658"/>
        <n v="0.07246376811594203"/>
        <n v="0.1092896174863388"/>
        <n v="0.15873015873015872"/>
        <n v="0.09057971014492754"/>
        <n v="0.10752688172043011"/>
        <m/>
      </sharedItems>
    </cacheField>
    <cacheField name="CPC (Cost-Per-Click)" numFmtId="165">
      <sharedItems containsString="0" containsBlank="1" containsNumber="1">
        <n v="0.529202614379085"/>
        <n v="0.5240784313725491"/>
        <n v="0.5256140350877193"/>
        <n v="0.5253918495297806"/>
        <n v="0.523943661971831"/>
        <n v="0.5242105263157895"/>
        <n v="0.496"/>
        <n v="0.49933333333333335"/>
        <n v="0.4951111111111111"/>
        <n v="0.4936"/>
        <n v="0.49573333333333336"/>
        <n v="0.49321533923303834"/>
        <n v="0.49955555555555553"/>
        <n v="0.4971111111111111"/>
        <n v="0.4962962962962963"/>
        <n v="0.49733333333333335"/>
        <n v="0.49866666666666665"/>
        <n v="0.49411764705882355"/>
        <n v="0.4993131313131313"/>
        <n v="0.4991515151515151"/>
        <n v="0.49333333333333335"/>
        <n v="0.49814366424535916"/>
        <n v="0.4990338164251208"/>
        <n v="0.49206349206349204"/>
        <n v="0.49966666666666665"/>
        <n v="0.49925925925925924"/>
        <n v="0.498"/>
        <n v="0.5"/>
        <n v="0.49766666666666665"/>
        <n v="0.497"/>
        <n v="0.4985185185185185"/>
        <n v="0.49666666666666665"/>
        <n v="0.4965333333333333"/>
        <n v="0.4968"/>
        <n v="0.49380530973451325"/>
        <n v="0.49706666666666666"/>
        <n v="0.5023809523809524"/>
        <n v="0.49946666666666667"/>
        <n v="0.4984"/>
        <n v="0.4992"/>
        <n v="0.5011904761904762"/>
        <n v="0.4982857142857143"/>
        <n v="0.49451476793248944"/>
        <n v="0.4973384030418251"/>
        <n v="0.49696969696969695"/>
        <n v="0.5025641025641026"/>
        <n v="0.4998095238095238"/>
        <n v="0.49942857142857144"/>
        <n v="0.4970464135021097"/>
        <n v="0.4988593155893536"/>
        <n v="0.4962121212121212"/>
        <n v="0.4968888888888889"/>
        <n v="0.49777777777777776"/>
        <n v="0.4978723404255319"/>
        <n v="0.49523809523809526"/>
        <n v="0.4997333333333333"/>
        <n v="0.49493333333333334"/>
        <n v="0.4957446808510638"/>
        <n v="0.491005291005291"/>
        <n v="0.48695652173913045"/>
        <n v="0.49557522123893805"/>
        <n v="0.49298245614035086"/>
        <n v="0.5013333333333333"/>
        <n v="0.509090909090909"/>
        <n v="0.526438492063492"/>
        <n v="0.5211309523809524"/>
        <n v="0.5239530988274707"/>
        <n v="0.5257936507936508"/>
        <n v="0.5276785714285714"/>
        <n v="0.524"/>
        <n v="0.49642328042328043"/>
        <n v="0.49322033898305084"/>
        <n v="0.49424703891708965"/>
        <n v="0.4958174904942966"/>
        <n v="0.4937853107344633"/>
        <n v="0.49587301587301585"/>
        <n v="0.497989417989418"/>
        <n v="0.492018779342723"/>
        <n v="0.49541930937279777"/>
        <n v="0.4962025316455696"/>
        <n v="0.49295774647887325"/>
        <n v="0.5006928406466513"/>
        <n v="0.5024221453287198"/>
        <n v="0.49669211195928753"/>
        <n v="0.5002309468822171"/>
        <n v="0.5037037037037037"/>
        <n v="0.494949494949495"/>
        <n v="0.4996825396825397"/>
        <n v="0.49936507936507935"/>
        <n v="0.4926315789473684"/>
        <n v="0.5003174603174603"/>
        <n v="0.500709219858156"/>
        <n v="0.4973544973544973"/>
        <n v="0.49682539682539684"/>
        <n v="0.4919298245614035"/>
        <n v="0.4965079365079365"/>
        <n v="0.49714285714285716"/>
        <n v="0.4958544839255499"/>
        <n v="0.4950570342205323"/>
        <n v="0.4966101694915254"/>
        <n v="0.49593908629441624"/>
        <n v="0.4994350282485876"/>
        <n v="0.49864636209813873"/>
        <n v="0.4984771573604061"/>
        <n v="0.49872773536895676"/>
        <n v="0.49830508474576274"/>
        <n v="0.49788263762855417"/>
        <n v="0.497463768115942"/>
        <n v="0.4931726907630522"/>
        <n v="0.4971014492753623"/>
        <n v="0.4985507246376812"/>
        <n v="0.5008130081300813"/>
        <n v="0.49945553539019966"/>
        <n v="0.4947791164658635"/>
        <n v="0.49782608695652175"/>
        <n v="0.49612403100775193"/>
        <n v="0.4936708860759494"/>
        <n v="0.49389671361502346"/>
        <n v="0.4980225988700565"/>
        <n v="0.5047619047619047"/>
        <n v="0.49866102889358704"/>
        <n v="0.49746835443037973"/>
        <n v="0.4985875706214689"/>
        <n v="0.4997455470737914"/>
        <n v="0.49915397631133673"/>
        <n v="0.4866666666666667"/>
        <n v="0.49898477157360405"/>
        <n v="0.5002544529262086"/>
        <n v="0.4954314720812183"/>
        <n v="0.4956743002544529"/>
        <n v="0.4964467005076142"/>
        <n v="0.49292929292929294"/>
        <n v="0.49923664122137407"/>
        <n v="0.496045197740113"/>
        <n v="0.4990476190476191"/>
        <n v="0.49433962264150944"/>
        <n v="0.4888888888888889"/>
        <n v="0.4977401129943503"/>
        <n v="0.5042735042735043"/>
        <n v="0.5257497857754927"/>
        <n v="0.5208734746307001"/>
        <n v="0.5250712250712251"/>
        <n v="0.5251928020565553"/>
        <n v="0.5238095238095238"/>
        <n v="0.5236467236467236"/>
        <n v="0.4920928545520493"/>
        <n v="0.49342033713974986"/>
        <n v="0.4905797101449275"/>
        <n v="0.48995284729778743"/>
        <n v="0.49389978213507624"/>
        <n v="0.49371980676328503"/>
        <n v="0.4912058023572076"/>
        <n v="0.4931159420289855"/>
        <n v="0.49656565656565654"/>
        <n v="0.4941318814277072"/>
        <n v="0.4934782608695652"/>
        <n v="0.4875502008032129"/>
        <n v="0.4998338318378199"/>
        <n v="0.5001996007984032"/>
        <n v="0.49473684210526314"/>
        <n v="0.49880478087649405"/>
        <n v="0.499001996007984"/>
        <n v="0.4964912280701754"/>
        <n v="0.4949659863945578"/>
        <n v="0.4946938775510204"/>
        <n v="0.49818181818181817"/>
        <n v="0.4947463768115942"/>
        <n v="0.4926829268292683"/>
        <n v="0.4993939393939394"/>
        <n v="0.49750566893424036"/>
        <n v="0.4967391304347826"/>
        <n v="0.4948509485094851"/>
        <n v="0.4961189698948132"/>
        <n v="0.4956521739130435"/>
        <n v="0.4964415395787945"/>
        <n v="0.4975845410628019"/>
        <n v="0.49669931084512153"/>
        <n v="0.4971677559912854"/>
        <n v="0.4973129992737836"/>
        <n v="0.4965266977708657"/>
        <n v="0.497196261682243"/>
        <n v="0.4927835051546392"/>
        <n v="0.4954451345755694"/>
        <n v="0.5013888888888889"/>
        <n v="0.49745982374287195"/>
        <n v="0.4987538940809969"/>
        <n v="0.4941580756013746"/>
        <n v="0.49730848861283644"/>
        <n v="0.49781931464174456"/>
        <n v="0.4961887477313975"/>
        <n v="0.4963768115942029"/>
        <n v="0.4961352657004831"/>
        <n v="0.503921568627451"/>
        <n v="0.4978939724037763"/>
        <n v="0.4980392156862745"/>
        <n v="0.49455337690631807"/>
        <n v="0.4966183574879227"/>
        <n v="0.4944927536231884"/>
        <n v="0.49177489177489175"/>
        <n v="0.49673202614379086"/>
        <n v="0.49468599033816424"/>
        <n v="0.49528985507246376"/>
        <n v="0.4994535519125683"/>
        <n v="0.49047619047619045"/>
        <n v="0.49032258064516127"/>
        <n v="0.0"/>
        <m/>
      </sharedItems>
    </cacheField>
    <cacheField name="CPL (Cost-Per-Lead)" numFmtId="165">
      <sharedItems containsString="0" containsBlank="1" containsNumber="1">
        <n v="6.529677419354838"/>
        <n v="4.772857142857143"/>
        <n v="4.993333333333333"/>
        <n v="6.704"/>
        <n v="4.782857142857143"/>
        <n v="4.98"/>
        <n v="6.032432432432432"/>
        <n v="4.68125"/>
        <n v="4.774285714285714"/>
        <n v="6.17"/>
        <n v="4.6475"/>
        <n v="5.573333333333333"/>
        <n v="6.130909090909091"/>
        <n v="4.474"/>
        <n v="5.025"/>
        <n v="6.1036363636363635"/>
        <n v="4.488"/>
        <n v="5.04"/>
        <n v="6.179"/>
        <n v="4.575555555555556"/>
        <n v="4.625"/>
        <n v="6.172"/>
        <n v="5.165"/>
        <n v="4.65"/>
        <n v="5.996"/>
        <n v="4.493333333333333"/>
        <n v="6.402857142857143"/>
        <n v="5.0"/>
        <n v="6.74"/>
        <n v="5.972"/>
        <n v="4.97"/>
        <n v="4.486666666666666"/>
        <n v="6.394285714285714"/>
        <n v="4.966666666666667"/>
        <n v="6.206666666666667"/>
        <n v="4.6575"/>
        <n v="5.58"/>
        <n v="6.2"/>
        <n v="4.66"/>
        <n v="4.22"/>
        <n v="6.243333333333333"/>
        <n v="4.6725"/>
        <n v="6.24"/>
        <n v="4.675"/>
        <n v="4.21"/>
        <n v="6.036923076923077"/>
        <n v="4.363333333333333"/>
        <n v="5.86"/>
        <n v="6.54"/>
        <n v="4.373333333333333"/>
        <n v="5.88"/>
        <n v="6.055384615384615"/>
        <n v="4.37"/>
        <n v="5.89"/>
        <n v="6.56"/>
        <n v="4.366666666666666"/>
        <n v="6.098181818181819"/>
        <n v="4.456"/>
        <n v="6.72"/>
        <n v="5.6"/>
        <n v="4.5"/>
        <n v="6.732"/>
        <n v="5.61"/>
        <n v="4.68"/>
        <n v="7.02"/>
        <n v="6.246666666666667"/>
        <n v="4.685"/>
        <n v="4.64"/>
        <n v="6.99"/>
        <n v="4.2"/>
        <n v="3.74"/>
        <n v="3.36"/>
        <n v="5.62"/>
        <n v="2.52"/>
        <n v="3.76"/>
        <n v="0.0"/>
        <n v="6.432121212121212"/>
        <n v="4.669333333333333"/>
        <n v="5.213333333333333"/>
        <n v="6.625"/>
        <n v="5.065714285714286"/>
        <n v="5.24"/>
        <n v="6.0143589743589745"/>
        <n v="4.616470588235294"/>
        <n v="4.988571428571428"/>
        <n v="6.149473684210526"/>
        <n v="4.89"/>
        <n v="6.1121739130434785"/>
        <n v="4.706"/>
        <n v="6.390909090909091"/>
        <n v="4.704"/>
        <n v="5.25"/>
        <n v="6.194285714285714"/>
        <n v="4.84"/>
        <n v="4.88"/>
        <n v="6.498"/>
        <n v="4.352"/>
        <n v="4.9"/>
        <n v="5.9025"/>
        <n v="4.494285714285715"/>
        <n v="5.8825"/>
        <n v="5.253333333333333"/>
        <n v="7.06"/>
        <n v="5.875"/>
        <n v="4.4714285714285715"/>
        <n v="4.673333333333333"/>
        <n v="5.865"/>
        <n v="5.22"/>
        <n v="6.169473684210526"/>
        <n v="4.8825"/>
        <n v="4.395"/>
        <n v="6.513333333333334"/>
        <n v="4.42"/>
        <n v="6.20421052631579"/>
        <n v="4.905"/>
        <n v="6.546666666666667"/>
        <n v="4.41"/>
        <n v="5.878571428571429"/>
        <n v="4.576666666666667"/>
        <n v="4.093333333333334"/>
        <n v="4.586666666666667"/>
        <n v="6.16"/>
        <n v="5.897142857142857"/>
        <n v="4.1066666666666665"/>
        <n v="4.58"/>
        <n v="5.866666666666666"/>
        <n v="5.26"/>
        <n v="5.876666666666667"/>
        <n v="3.92"/>
        <n v="5.3"/>
        <n v="5.8966666666666665"/>
        <n v="4.716"/>
        <n v="5.883333333333334"/>
        <n v="3.9266666666666667"/>
        <n v="5.892"/>
        <n v="4.91"/>
        <n v="5.9"/>
        <n v="4.92"/>
        <n v="4.38"/>
        <n v="5.898"/>
        <n v="4.915"/>
        <n v="5.856"/>
        <n v="4.87"/>
        <n v="5.868"/>
        <n v="4.39"/>
        <n v="3.93"/>
        <n v="3.52"/>
        <n v="5.873333333333333"/>
        <n v="2.64"/>
        <n v="6.458421052631579"/>
        <n v="4.770588235294118"/>
        <n v="5.265714285714286"/>
        <n v="6.451578947368421"/>
        <n v="5.0875"/>
        <n v="4.595"/>
        <n v="6.0297777777777775"/>
        <n v="4.537"/>
        <n v="4.513333333333334"/>
        <n v="6.14"/>
        <n v="4.534"/>
        <n v="5.11"/>
        <n v="6.02"/>
        <n v="4.536666666666667"/>
        <n v="4.916"/>
        <n v="6.283076923076923"/>
        <n v="4.54"/>
        <n v="4.046666666666667"/>
        <n v="6.016"/>
        <n v="4.556363636363637"/>
        <n v="4.512"/>
        <n v="6.26"/>
        <n v="5.66"/>
        <n v="6.0633333333333335"/>
        <n v="4.545"/>
        <n v="5.48"/>
        <n v="6.068888888888889"/>
        <n v="4.12"/>
        <n v="6.094444444444444"/>
        <n v="4.5675"/>
        <n v="6.093333333333334"/>
        <n v="4.565"/>
        <n v="6.217272727272727"/>
        <n v="4.556"/>
        <n v="5.13"/>
        <n v="6.214545454545455"/>
        <n v="5.15"/>
        <n v="6.224545454545455"/>
        <n v="4.564"/>
        <n v="6.225454545454546"/>
        <n v="5.98625"/>
        <n v="4.56"/>
        <n v="4.78"/>
        <n v="5.9825"/>
        <n v="5.32"/>
        <n v="7.22"/>
        <n v="5.9975"/>
        <n v="4.574285714285714"/>
        <n v="4.793333333333333"/>
        <n v="6.005"/>
        <n v="5.326666666666667"/>
        <n v="6.309230769230769"/>
        <n v="5.862857142857143"/>
        <n v="4.566666666666666"/>
        <n v="6.3307692307692305"/>
        <n v="5.868571428571428"/>
        <n v="5.716666666666667"/>
        <n v="5.72"/>
        <n v="5.14"/>
        <n v="6.2327272727272724"/>
        <n v="4.572"/>
        <n v="6.1909090909090905"/>
        <n v="4.536"/>
        <n v="5.6866666666666665"/>
        <n v="5.68"/>
        <n v="5.12"/>
        <n v="6.835"/>
        <n v="4.57"/>
        <n v="6.8533333333333335"/>
        <n v="6.88"/>
        <n v="3.08"/>
        <n v="5.468"/>
        <n v="6.85"/>
        <m/>
      </sharedItems>
    </cacheField>
    <cacheField name=" " numFmtId="0">
      <sharedItems containsString="0" containsBlank="1">
        <m/>
      </sharedItems>
    </cacheField>
    <cacheField name=" 2" numFmtId="0">
      <sharedItems containsString="0" containsBlank="1">
        <m/>
      </sharedItems>
    </cacheField>
    <cacheField name="Average_CPA_iTALY" numFmtId="165">
      <sharedItems containsString="0" containsBlank="1" containsNumber="1">
        <n v="4.9664165868683785"/>
        <m/>
      </sharedItems>
    </cacheField>
    <cacheField name=" 3" numFmtId="0">
      <sharedItems containsString="0" containsBlank="1">
        <m/>
      </sharedItems>
    </cacheField>
    <cacheField name=" 4" numFmtId="0">
      <sharedItems containsString="0" containsBlank="1">
        <m/>
      </sharedItems>
    </cacheField>
    <cacheField name=" 5" numFmtId="0">
      <sharedItems containsString="0" containsBlank="1">
        <m/>
      </sharedItems>
    </cacheField>
    <cacheField name=" 6" numFmtId="0">
      <sharedItems containsString="0" containsBlank="1">
        <m/>
      </sharedItems>
    </cacheField>
    <cacheField name=" 7" numFmtId="0">
      <sharedItems containsString="0" containsBlank="1">
        <m/>
      </sharedItems>
    </cacheField>
    <cacheField name=" 8" numFmtId="0">
      <sharedItems containsString="0" containsBlank="1">
        <m/>
      </sharedItems>
    </cacheField>
    <cacheField name=" 9" numFmtId="0">
      <sharedItems containsString="0" containsBlank="1">
        <m/>
      </sharedItems>
    </cacheField>
    <cacheField name=" 10" numFmtId="0">
      <sharedItems containsString="0" containsBlank="1">
        <m/>
      </sharedItems>
    </cacheField>
    <cacheField name=" 11" numFmtId="0">
      <sharedItems containsString="0" containsBlank="1">
        <m/>
      </sharedItems>
    </cacheField>
    <cacheField name=" 12" numFmtId="0">
      <sharedItems containsString="0" containsBlank="1">
        <m/>
      </sharedItems>
    </cacheField>
    <cacheField name=" 13" numFmtId="0">
      <sharedItems containsString="0" containsBlank="1">
        <m/>
      </sharedItems>
    </cacheField>
  </cacheFields>
</pivotCacheDefinition>
</file>

<file path=xl/pivotCache/pivotCacheDefinition5.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K1221" sheet="Attractiveness_Score "/>
  </cacheSource>
  <cacheFields>
    <cacheField name="Country" numFmtId="0">
      <sharedItems>
        <s v="IT"/>
        <s v="ES"/>
      </sharedItems>
    </cacheField>
    <cacheField name="City" numFmtId="0">
      <sharedItems>
        <s v="Milan"/>
        <s v="Rome"/>
        <s v="Naples"/>
        <s v="Turin"/>
        <s v="Palermo"/>
        <s v="Genoa"/>
        <s v="Bologna"/>
        <s v="Florence"/>
        <s v="Bari"/>
        <s v="Catania"/>
        <s v="Venice"/>
        <s v="Verona"/>
        <s v="Messina"/>
        <s v="Padua"/>
        <s v="Trieste"/>
        <s v="Brescia"/>
        <s v="Parma"/>
        <s v="Taranto"/>
        <s v="Prato"/>
        <s v="Modena"/>
        <s v="Reggio Calabria"/>
        <s v="Reggio Emilia"/>
        <s v="Perugia"/>
        <s v="Cagliari"/>
        <s v="Foggia"/>
        <s v="Salerno"/>
        <s v="Ferrara"/>
        <s v="Monza"/>
        <s v="Siracusa"/>
        <s v="Pescara"/>
        <s v="Bergamo"/>
        <s v="Madrid"/>
        <s v="Barcelona"/>
        <s v="Valencia"/>
        <s v="Seville"/>
        <s v="Zaragoza"/>
        <s v="Malaga"/>
        <s v="Murcia"/>
        <s v="Palma"/>
        <s v="Las Palmas"/>
        <s v="Bilbao"/>
        <s v="Alicante"/>
        <s v="Cordoba"/>
        <s v="Valladolid"/>
        <s v="Vigo"/>
        <s v="Gijon"/>
        <s v="L'Hospitalet de Llobregat"/>
        <s v="Vitoria-Gasteiz"/>
        <s v="A Coruna"/>
        <s v="Granada"/>
        <s v="Elche"/>
        <s v="Oviedo"/>
        <s v="Badalona"/>
        <s v="Cartagena"/>
        <s v="Terrassa"/>
        <s v="Jerez de la Frontera"/>
        <s v="Sabadell"/>
        <s v="Mostoles"/>
        <s v="Santa Cruz de Tenerife"/>
        <s v="Pamplona"/>
        <s v="Almeria"/>
      </sharedItems>
    </cacheField>
    <cacheField name="Property_Type" numFmtId="0">
      <sharedItems>
        <s v="Apartment"/>
        <s v="Villa"/>
        <s v="Penthouse"/>
        <s v="Loft"/>
        <s v="Land"/>
      </sharedItems>
    </cacheField>
    <cacheField name="Listing_Type" numFmtId="0">
      <sharedItems>
        <s v="Sell"/>
        <s v="Rent"/>
        <s v="New Constructions"/>
        <s v="Holiday Rentals"/>
      </sharedItems>
    </cacheField>
    <cacheField name="Search_Volume_Index" numFmtId="0">
      <sharedItems containsSemiMixedTypes="0" containsString="0" containsNumber="1" containsInteger="1">
        <n v="96.0"/>
        <n v="94.0"/>
        <n v="65.0"/>
        <n v="55.0"/>
        <n v="68.0"/>
        <n v="52.0"/>
        <n v="41.0"/>
        <n v="30.0"/>
        <n v="74.0"/>
        <n v="62.0"/>
        <n v="48.0"/>
        <n v="25.0"/>
        <n v="78.0"/>
        <n v="66.0"/>
        <n v="45.0"/>
        <n v="28.0"/>
        <n v="35.0"/>
        <n v="12.0"/>
        <n v="22.0"/>
        <n v="5.0"/>
        <n v="100.0"/>
        <n v="98.0"/>
        <n v="72.0"/>
        <n v="75.0"/>
        <n v="60.0"/>
        <n v="42.0"/>
        <n v="82.0"/>
        <n v="70.0"/>
        <n v="38.0"/>
        <n v="61.0"/>
        <n v="40.0"/>
        <n v="31.0"/>
        <n v="15.0"/>
        <n v="8.0"/>
        <n v="88.0"/>
        <n v="85.0"/>
        <n v="58.0"/>
        <n v="51.0"/>
        <n v="33.0"/>
        <n v="14.0"/>
        <n v="20.0"/>
        <n v="9.0"/>
        <n v="32.0"/>
        <n v="11.0"/>
        <n v="18.0"/>
        <n v="4.0"/>
        <n v="34.0"/>
        <n v="49.0"/>
        <n v="29.0"/>
        <n v="76.0"/>
        <n v="73.0"/>
        <n v="24.0"/>
        <n v="10.0"/>
        <n v="6.0"/>
        <n v="80.0"/>
        <n v="50.0"/>
        <n v="64.0"/>
        <n v="54.0"/>
        <n v="84.0"/>
        <n v="81.0"/>
        <n v="69.0"/>
        <n v="71.0"/>
        <n v="44.0"/>
        <n v="56.0"/>
        <n v="26.0"/>
        <n v="16.0"/>
        <n v="27.0"/>
        <n v="13.0"/>
        <n v="67.0"/>
        <n v="59.0"/>
        <n v="46.0"/>
        <n v="36.0"/>
        <n v="63.0"/>
        <n v="19.0"/>
        <n v="95.0"/>
        <n v="92.0"/>
        <n v="90.0"/>
        <n v="79.0"/>
        <n v="7.0"/>
        <n v="86.0"/>
        <n v="83.0"/>
        <n v="77.0"/>
      </sharedItems>
    </cacheField>
    <cacheField name="Population">
      <sharedItems containsMixedTypes="1" containsNumber="1" containsInteger="1">
        <s v="No match found"/>
        <n v="3332035.0"/>
        <n v="1660122.0"/>
        <n v="807693.0"/>
        <n v="687488.0"/>
        <n v="678104.0"/>
        <n v="586384.0"/>
        <n v="469554.0"/>
        <n v="438234.0"/>
        <n v="383516.0"/>
        <n v="346096.0"/>
        <n v="349282.0"/>
        <n v="324902.0"/>
        <n v="297459.0"/>
        <n v="293652.0"/>
        <n v="270000.0"/>
        <n v="274455.0"/>
        <n v="255886.0"/>
        <n v="249255.0"/>
        <n v="230595.0"/>
        <n v="238293.0"/>
        <n v="217584.0"/>
        <n v="225957.0"/>
        <n v="217641.0"/>
        <n v="225277.0"/>
        <n v="213231.0"/>
        <n v="218300.0"/>
        <n v="214000.0"/>
        <n v="208688.0"/>
        <n v="205767.0"/>
        <n v="201000.0"/>
      </sharedItems>
    </cacheField>
    <cacheField name="Similarity to top IT performing (based on MAX SVI for Property_Type and Listing_Type)" numFmtId="0">
      <sharedItems containsString="0" containsBlank="1" containsNumber="1">
        <m/>
        <n v="1.0"/>
        <n v="0.96"/>
        <n v="0.82"/>
        <n v="0.97"/>
        <n v="0.92"/>
        <n v="0.9"/>
        <n v="0.94"/>
        <n v="0.95"/>
        <n v="0.93"/>
        <n v="0.87"/>
        <n v="0.75"/>
        <n v="0.88"/>
        <n v="0.72"/>
        <n v="0.8"/>
        <n v="0.91"/>
        <n v="0.81"/>
        <n v="0.73"/>
        <n v="0.83"/>
        <n v="0.85"/>
        <n v="0.6"/>
        <n v="0.78"/>
        <n v="0.98"/>
        <n v="0.89"/>
      </sharedItems>
    </cacheField>
    <cacheField name="Normalized_Search_Volume" numFmtId="0">
      <sharedItems containsString="0" containsBlank="1" containsNumber="1">
        <m/>
        <n v="1.0"/>
        <n v="0.98"/>
        <n v="0.74"/>
        <n v="0.58"/>
        <n v="0.71"/>
        <n v="0.64"/>
        <n v="0.53"/>
        <n v="0.38"/>
        <n v="0.79"/>
        <n v="0.32"/>
        <n v="0.67"/>
        <n v="0.48"/>
        <n v="0.27"/>
        <n v="0.35"/>
        <n v="0.1"/>
        <n v="0.25"/>
        <n v="0.02"/>
        <n v="0.95"/>
        <n v="0.92"/>
        <n v="0.69"/>
        <n v="0.6"/>
        <n v="0.46"/>
        <n v="0.77"/>
        <n v="0.56"/>
        <n v="0.43"/>
        <n v="0.73"/>
        <n v="0.08"/>
        <n v="0.19"/>
        <n v="0.04"/>
        <n v="0.84"/>
        <n v="0.81"/>
        <n v="0.4"/>
        <n v="0.15"/>
        <n v="0.11"/>
        <n v="0.13"/>
        <n v="0.22"/>
        <n v="0.52"/>
        <n v="0.29"/>
        <n v="0.17"/>
        <n v="0.01"/>
        <n v="0.83"/>
        <n v="0.88"/>
        <n v="0.5"/>
        <n v="0.9"/>
        <n v="0.07"/>
        <n v="0.78"/>
        <n v="0.63"/>
        <n v="0.42"/>
        <n v="0.16"/>
        <n v="0.75"/>
        <n v="0.72"/>
        <n v="0.54"/>
        <n v="0.21"/>
        <n v="0.06"/>
        <n v="0.7"/>
        <n v="0.31"/>
        <n v="0.0"/>
        <n v="0.68"/>
        <n v="0.44"/>
        <n v="0.65"/>
        <n v="0.33"/>
        <n v="0.3"/>
        <n v="0.03"/>
        <n v="0.85"/>
        <n v="0.82"/>
        <n v="0.05"/>
        <n v="0.8"/>
        <n v="0.23"/>
        <n v="0.76"/>
      </sharedItems>
    </cacheField>
    <cacheField name="Normalized_Population" numFmtId="0">
      <sharedItems containsString="0" containsBlank="1" containsNumber="1">
        <m/>
        <n v="1.0"/>
        <n v="0.47"/>
        <n v="0.19"/>
        <n v="0.16"/>
        <n v="0.15"/>
        <n v="0.12"/>
        <n v="0.09"/>
        <n v="0.08"/>
        <n v="0.06"/>
        <n v="0.05"/>
        <n v="0.04"/>
        <n v="0.03"/>
        <n v="0.02"/>
        <n v="0.01"/>
        <n v="0.0"/>
      </sharedItems>
    </cacheField>
    <cacheField name="Normalized_Income" numFmtId="0">
      <sharedItems containsString="0" containsBlank="1" containsNumber="1">
        <m/>
        <n v="1.0"/>
        <n v="0.92"/>
        <n v="0.44"/>
        <n v="0.59"/>
        <n v="0.48"/>
        <n v="0.25"/>
        <n v="0.63"/>
        <n v="0.5"/>
        <n v="0.76"/>
        <n v="0.16"/>
        <n v="0.4"/>
        <n v="0.42"/>
        <n v="0.68"/>
        <n v="0.31"/>
        <n v="0.73"/>
        <n v="0.72"/>
        <n v="0.0"/>
        <n v="0.36"/>
        <n v="0.26"/>
        <n v="0.41"/>
        <n v="0.11"/>
        <n v="0.45"/>
        <n v="0.55"/>
        <n v="0.29"/>
        <n v="0.66"/>
        <n v="0.49"/>
      </sharedItems>
    </cacheField>
    <cacheField name="Attractiveness_Score" numFmtId="0">
      <sharedItems containsString="0" containsBlank="1" containsNumber="1">
        <m/>
        <n v="1.0"/>
        <n v="0.99"/>
        <n v="0.89"/>
        <n v="0.83"/>
        <n v="0.88"/>
        <n v="0.86"/>
        <n v="0.78"/>
        <n v="0.75"/>
        <n v="0.92"/>
        <n v="0.82"/>
        <n v="0.73"/>
        <n v="0.9"/>
        <n v="0.77"/>
        <n v="0.71"/>
        <n v="0.74"/>
        <n v="0.64"/>
        <n v="0.7"/>
        <n v="0.61"/>
        <n v="0.81"/>
        <n v="0.8"/>
        <n v="0.72"/>
        <n v="0.67"/>
        <n v="0.65"/>
        <n v="0.69"/>
        <n v="0.59"/>
        <n v="0.56"/>
        <n v="0.47"/>
        <n v="0.51"/>
        <n v="0.45"/>
        <n v="0.63"/>
        <n v="0.54"/>
        <n v="0.58"/>
        <n v="0.6"/>
        <n v="0.49"/>
        <n v="0.53"/>
        <n v="0.44"/>
        <n v="0.46"/>
        <n v="0.36"/>
        <n v="0.4"/>
        <n v="0.35"/>
        <n v="0.62"/>
        <n v="0.52"/>
        <n v="0.48"/>
        <n v="0.55"/>
        <n v="0.41"/>
        <n v="0.34"/>
        <n v="0.42"/>
        <n v="0.38"/>
        <n v="0.5"/>
        <n v="0.37"/>
        <n v="0.33"/>
        <n v="0.3"/>
        <n v="0.57"/>
        <n v="0.39"/>
        <n v="0.43"/>
        <n v="0.29"/>
        <n v="0.31"/>
        <n v="0.32"/>
        <n v="0.28"/>
        <n v="0.26"/>
        <n v="0.25"/>
        <n v="0.24"/>
        <n v="0.27"/>
      </sharedItems>
    </cacheField>
  </cacheFields>
</pivotCacheDefinition>
</file>

<file path=xl/pivotCache/pivotCacheDefinition6.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E101" sheet="Top_5_cities_master"/>
  </cacheSource>
  <cacheFields>
    <cacheField name="Country" numFmtId="0">
      <sharedItems>
        <s v="ES"/>
      </sharedItems>
    </cacheField>
    <cacheField name="City" numFmtId="0">
      <sharedItems>
        <s v="Madrid"/>
        <s v="Barcelona"/>
        <s v="Valencia"/>
        <s v="Malaga"/>
        <s v="Palma"/>
      </sharedItems>
    </cacheField>
    <cacheField name="Property_Type" numFmtId="0">
      <sharedItems>
        <s v="Apartment"/>
        <s v="Villa"/>
        <s v="Penthouse"/>
        <s v="Loft"/>
        <s v="Land"/>
      </sharedItems>
    </cacheField>
    <cacheField name="Listing_Type" numFmtId="0">
      <sharedItems>
        <s v="Sell"/>
        <s v="Rent"/>
        <s v="New Constructions"/>
        <s v="Holiday Rentals"/>
      </sharedItems>
    </cacheField>
    <cacheField name="Search_Volume_Index" numFmtId="0">
      <sharedItems containsSemiMixedTypes="0" containsString="0" containsNumber="1" containsInteger="1">
        <n v="100.0"/>
        <n v="98.0"/>
        <n v="75.0"/>
        <n v="60.0"/>
        <n v="72.0"/>
        <n v="65.0"/>
        <n v="55.0"/>
        <n v="40.0"/>
        <n v="80.0"/>
        <n v="35.0"/>
        <n v="68.0"/>
        <n v="50.0"/>
        <n v="30.0"/>
        <n v="38.0"/>
        <n v="14.0"/>
        <n v="28.0"/>
        <n v="6.0"/>
        <n v="95.0"/>
        <n v="92.0"/>
        <n v="70.0"/>
        <n v="62.0"/>
        <n v="48.0"/>
        <n v="78.0"/>
        <n v="58.0"/>
        <n v="45.0"/>
        <n v="74.0"/>
        <n v="12.0"/>
        <n v="22.0"/>
        <n v="8.0"/>
        <n v="85.0"/>
        <n v="82.0"/>
        <n v="42.0"/>
        <n v="18.0"/>
        <n v="15.0"/>
        <n v="84.0"/>
        <n v="88.0"/>
        <n v="20.0"/>
        <n v="32.0"/>
        <n v="25.0"/>
        <n v="90.0"/>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 Table 11" cacheId="0" dataCaption="" compact="0" compactData="0">
  <location ref="A1:B5" firstHeaderRow="0" firstDataRow="1" firstDataCol="0"/>
  <pivotFields>
    <pivotField name="Date (yyyy-mm-dd) data aggregated by-monthly" compact="0" numFmtId="164" outline="0" multipleItemSelectionAllowed="1" showAll="0">
      <items>
        <item x="0"/>
        <item x="1"/>
        <item x="2"/>
        <item t="default"/>
      </items>
    </pivotField>
    <pivotField name="City" compact="0" numFmtId="49"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name="Property_Type" compact="0" numFmtId="49" outline="0" multipleItemSelectionAllowed="1" showAll="0">
      <items>
        <item x="0"/>
        <item x="1"/>
        <item t="default"/>
      </items>
    </pivotField>
    <pivotField name="Lead_Type" axis="axisRow" compact="0" numFmtId="49" outline="0" multipleItemSelectionAllowed="1" showAll="0" sortType="ascending">
      <items>
        <item x="2"/>
        <item x="0"/>
        <item x="1"/>
        <item t="default"/>
      </items>
    </pivotField>
    <pivotField name="Impression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lick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t="default"/>
      </items>
    </pivotField>
    <pivotField name="Lead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name="Total_Cost_EUR_Ads"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t="default"/>
      </items>
    </pivotField>
    <pivotField name="CTR (Click-Through-Ra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t="default"/>
      </items>
    </pivotField>
    <pivotField name="CVR (Conversion-Ra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t="default"/>
      </items>
    </pivotField>
    <pivotField name="CPC (Cost-Per-Click)"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t="default"/>
      </items>
    </pivotField>
    <pivotField name="CPL (Cost-Per-Lead)"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t="default"/>
      </items>
    </pivotField>
  </pivotFields>
  <rowFields>
    <field x="3"/>
  </rowFields>
  <dataFields>
    <dataField name="AVERAGE of CPL (Cost-Per-Lead)" fld="11" subtotal="average" baseField="0"/>
  </dataFields>
</pivotTableDefinition>
</file>

<file path=xl/pivotTables/pivotTable10.xml><?xml version="1.0" encoding="utf-8"?>
<pivotTableDefinition xmlns="http://schemas.openxmlformats.org/spreadsheetml/2006/main" name="Pivots_Attractiveness_Score 2" cacheId="2" dataCaption="" rowGrandTotals="0" compact="0" compactData="0">
  <location ref="E5:G30" firstHeaderRow="0" firstDataRow="2" firstDataCol="0" rowPageCount="2" colPageCount="1"/>
  <pivotFields>
    <pivotField name="Country" axis="axisPage" compact="0" outline="0" multipleItemSelectionAllowed="1" showAll="0">
      <items>
        <item x="0"/>
        <item h="1" x="1"/>
        <item t="default"/>
      </items>
    </pivotField>
    <pivotField name="City" axis="axisPag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perty_Type" axis="axisRow" compact="0" outline="0" multipleItemSelectionAllowed="1" showAll="0" sortType="ascending">
      <items>
        <item x="0"/>
        <item x="4"/>
        <item x="3"/>
        <item x="2"/>
        <item x="1"/>
        <item t="default"/>
      </items>
    </pivotField>
    <pivotField name="Listing_Type" axis="axisRow" compact="0" outline="0" multipleItemSelectionAllowed="1" showAll="0" sortType="ascending">
      <items>
        <item x="3"/>
        <item x="2"/>
        <item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s>
  <rowFields>
    <field x="2"/>
    <field x="3"/>
  </rowFields>
  <pageFields>
    <pageField fld="0"/>
    <pageField fld="1"/>
  </pageFields>
  <dataFields>
    <dataField name="MAX of Search_Volume_Index" fld="4" subtotal="max" baseField="0"/>
  </dataFields>
</pivotTableDefinition>
</file>

<file path=xl/pivotTables/pivotTable11.xml><?xml version="1.0" encoding="utf-8"?>
<pivotTableDefinition xmlns="http://schemas.openxmlformats.org/spreadsheetml/2006/main" name="Pivots_Attractiveness_Score 3" cacheId="0" dataCaption="" compact="0" compactData="0">
  <location ref="I2:M5" firstHeaderRow="0" firstDataRow="2" firstDataCol="0"/>
  <pivotFields>
    <pivotField name="Date (yyyy-mm-dd) data aggregated by-monthly" compact="0" numFmtId="164" outline="0" multipleItemSelectionAllowed="1" showAll="0">
      <items>
        <item x="0"/>
        <item x="1"/>
        <item x="2"/>
        <item t="default"/>
      </items>
    </pivotField>
    <pivotField name="City" compact="0" numFmtId="49"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name="Property_Type" axis="axisRow" compact="0" numFmtId="49" outline="0" multipleItemSelectionAllowed="1" showAll="0" sortType="ascending">
      <items>
        <item x="0"/>
        <item x="1"/>
        <item t="default"/>
      </items>
    </pivotField>
    <pivotField name="Lead_Type" compact="0" numFmtId="49" outline="0" multipleItemSelectionAllowed="1" showAll="0">
      <items>
        <item x="0"/>
        <item x="1"/>
        <item x="2"/>
        <item t="default"/>
      </items>
    </pivotField>
    <pivotField name="Impression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lick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t="default"/>
      </items>
    </pivotField>
    <pivotField name="Lead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name="Total_Cost_EUR_Ads"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t="default"/>
      </items>
    </pivotField>
    <pivotField name="CTR (Click-Through-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t="default"/>
      </items>
    </pivotField>
    <pivotField name="CVR (Conversion-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t="default"/>
      </items>
    </pivotField>
    <pivotField name="CPC (Cost-Per-Click)"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t="default"/>
      </items>
    </pivotField>
    <pivotField name="CPL (Cost-Per-Lead)"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t="default"/>
      </items>
    </pivotField>
  </pivotFields>
  <rowFields>
    <field x="2"/>
  </rowFields>
  <colFields>
    <field x="-2"/>
  </colFields>
  <dataFields>
    <dataField name="AVERAGE of CVR" fld="9" subtotal="average" baseField="0"/>
    <dataField name="AVERAGE of CPC" fld="10" subtotal="average" baseField="0"/>
    <dataField name="AVERAGE of CTR" fld="8" subtotal="average" baseField="0"/>
    <dataField name="AVERAGE of CPL" fld="11" subtotal="average" baseField="0"/>
  </dataFields>
</pivotTableDefinition>
</file>

<file path=xl/pivotTables/pivotTable12.xml><?xml version="1.0" encoding="utf-8"?>
<pivotTableDefinition xmlns="http://schemas.openxmlformats.org/spreadsheetml/2006/main" name="City_Propert_Type_Metrics" cacheId="3" dataCaption="" rowGrandTotals="0" compact="0" compactData="0">
  <location ref="A1:E4" firstHeaderRow="0" firstDataRow="2" firstDataCol="0"/>
  <pivotFields>
    <pivotField name="Date (yyyy-mm-dd) data aggregated by-monthly" compact="0" numFmtId="164" outline="0" multipleItemSelectionAllowed="1" showAll="0">
      <items>
        <item x="0"/>
        <item x="1"/>
        <item x="2"/>
        <item x="3"/>
        <item t="default"/>
      </items>
    </pivotField>
    <pivotField name="City" compact="0" numFmtId="49"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name="Property_Type" axis="axisRow" compact="0" numFmtId="49" outline="0" multipleItemSelectionAllowed="1" showAll="0" sortType="descending">
      <items>
        <item x="1"/>
        <item x="0"/>
        <item x="2"/>
        <item t="default"/>
      </items>
    </pivotField>
    <pivotField name="Lead_Type" compact="0" numFmtId="49" outline="0" multipleItemSelectionAllowed="1" showAll="0">
      <items>
        <item x="0"/>
        <item x="1"/>
        <item x="2"/>
        <item x="3"/>
        <item t="default"/>
      </items>
    </pivotField>
    <pivotField name="Impression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Click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t="default"/>
      </items>
    </pivotField>
    <pivotField name="Lead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name="Total_Cost_EUR_Ads"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t="default"/>
      </items>
    </pivotField>
    <pivotField name="CTR (Click-Through-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t="default"/>
      </items>
    </pivotField>
    <pivotField name="CVR (Conversion-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t="default"/>
      </items>
    </pivotField>
    <pivotField name="CPC (Cost-Per-Click)"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t="default"/>
      </items>
    </pivotField>
    <pivotField name="CPL (Cost-Per-Lead)"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t="default"/>
      </items>
    </pivotField>
    <pivotField name=" " compact="0" outline="0" multipleItemSelectionAllowed="1" showAll="0">
      <items>
        <item x="0"/>
        <item t="default"/>
      </items>
    </pivotField>
    <pivotField name=" 2" compact="0" outline="0" multipleItemSelectionAllowed="1" showAll="0">
      <items>
        <item x="0"/>
        <item t="default"/>
      </items>
    </pivotField>
    <pivotField name="Average_CPA_iTALY" compact="0" numFmtId="165" outline="0" multipleItemSelectionAllowed="1" showAll="0">
      <items>
        <item x="0"/>
        <item x="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s>
  <rowFields>
    <field x="2"/>
  </rowFields>
  <colFields>
    <field x="-2"/>
  </colFields>
  <dataFields>
    <dataField name="AVERAGE of CPC (Cost-Per-Click)" fld="10" subtotal="average" baseField="0"/>
    <dataField name="AVERAGE of CPL (Cost-Per-Lead)" fld="11" subtotal="average" baseField="0"/>
    <dataField name="AVERAGE of CTR (Click-Through-Rate)" fld="8" subtotal="average" baseField="0"/>
    <dataField name="AVERAGE of CVR (Conversion-Rate)" fld="9" subtotal="average" baseField="0"/>
  </dataFields>
</pivotTableDefinition>
</file>

<file path=xl/pivotTables/pivotTable13.xml><?xml version="1.0" encoding="utf-8"?>
<pivotTableDefinition xmlns="http://schemas.openxmlformats.org/spreadsheetml/2006/main" name="Lead_type_metrics" cacheId="3" dataCaption="" compact="0" compactData="0">
  <location ref="A1:E6" firstHeaderRow="0" firstDataRow="2" firstDataCol="0"/>
  <pivotFields>
    <pivotField name="Date (yyyy-mm-dd) data aggregated by-monthly" compact="0" numFmtId="164" outline="0" multipleItemSelectionAllowed="1" showAll="0">
      <items>
        <item x="0"/>
        <item x="1"/>
        <item x="2"/>
        <item x="3"/>
        <item t="default"/>
      </items>
    </pivotField>
    <pivotField name="City" compact="0" numFmtId="49"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name="Property_Type" compact="0" numFmtId="49" outline="0" multipleItemSelectionAllowed="1" showAll="0">
      <items>
        <item x="0"/>
        <item x="1"/>
        <item x="2"/>
        <item t="default"/>
      </items>
    </pivotField>
    <pivotField name="Lead_Type" axis="axisRow" compact="0" numFmtId="49" outline="0" multipleItemSelectionAllowed="1" showAll="0" sortType="ascending">
      <items>
        <item x="3"/>
        <item x="2"/>
        <item x="0"/>
        <item x="1"/>
        <item t="default"/>
      </items>
    </pivotField>
    <pivotField name="Impression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Click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t="default"/>
      </items>
    </pivotField>
    <pivotField name="Lead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name="Total_Cost_EUR_Ads"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t="default"/>
      </items>
    </pivotField>
    <pivotField name="CTR (Click-Through-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t="default"/>
      </items>
    </pivotField>
    <pivotField name="CVR (Conversion-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t="default"/>
      </items>
    </pivotField>
    <pivotField name="CPC (Cost-Per-Click)"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t="default"/>
      </items>
    </pivotField>
    <pivotField name="CPL (Cost-Per-Lead)"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t="default"/>
      </items>
    </pivotField>
    <pivotField name=" " compact="0" outline="0" multipleItemSelectionAllowed="1" showAll="0">
      <items>
        <item x="0"/>
        <item t="default"/>
      </items>
    </pivotField>
    <pivotField name=" 2" compact="0" outline="0" multipleItemSelectionAllowed="1" showAll="0">
      <items>
        <item x="0"/>
        <item t="default"/>
      </items>
    </pivotField>
    <pivotField name="Average_CPA_iTALY" compact="0" numFmtId="165" outline="0" multipleItemSelectionAllowed="1" showAll="0">
      <items>
        <item x="0"/>
        <item x="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s>
  <rowFields>
    <field x="3"/>
  </rowFields>
  <colFields>
    <field x="-2"/>
  </colFields>
  <dataFields>
    <dataField name="AVERAGE of CTR (Click-Through-Rate)" fld="8" subtotal="average" baseField="0"/>
    <dataField name="AVERAGE of CVR (Conversion-Rate)" fld="9" subtotal="average" baseField="0"/>
    <dataField name="AVERAGE of CPL (Cost-Per-Lead)" fld="11" subtotal="average" baseField="0"/>
    <dataField name="AVERAGE of CPC (Cost-Per-Click)" fld="10" subtotal="average" baseField="0"/>
  </dataFields>
</pivotTableDefinition>
</file>

<file path=xl/pivotTables/pivotTable14.xml><?xml version="1.0" encoding="utf-8"?>
<pivotTableDefinition xmlns="http://schemas.openxmlformats.org/spreadsheetml/2006/main" name="Attractiveness_Score " cacheId="4" dataCaption="" rowGrandTotals="0" compact="0" compactData="0">
  <location ref="M632:N662" firstHeaderRow="0" firstDataRow="1" firstDataCol="0" rowPageCount="2" colPageCount="1"/>
  <pivotFields>
    <pivotField name="Country" axis="axisPage" compact="0" outline="0" multipleItemSelectionAllowed="1" showAll="0">
      <items>
        <item h="1" x="0"/>
        <item x="1"/>
        <item t="default"/>
      </items>
    </pivotField>
    <pivotField name="City" axis="axisRow" compact="0" outline="0" multipleItemSelectionAllowed="1" showAll="0" sortType="de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autoSortScope>
        <pivotArea>
          <references>
            <reference field="4294967294">
              <x v="0"/>
            </reference>
          </references>
        </pivotArea>
      </autoSortScope>
    </pivotField>
    <pivotField name="Property_Type" compact="0" outline="0" multipleItemSelectionAllowed="1" showAll="0">
      <items>
        <item x="0"/>
        <item x="1"/>
        <item x="2"/>
        <item x="3"/>
        <item x="4"/>
        <item t="default"/>
      </items>
    </pivotField>
    <pivotField name="Listing_Type" compact="0" outline="0" multipleItemSelectionAllowed="1" showAll="0">
      <items>
        <item x="0"/>
        <item x="1"/>
        <item x="2"/>
        <item x="3"/>
        <item t="default"/>
      </items>
    </pivotField>
    <pivotField name="Search_Volume_Index"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Popul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name="Similarity to top IT performing (based on MAX SVI for Property_Type and Listing_Type)"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Normalized_Search_Volu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t="default"/>
      </items>
    </pivotField>
    <pivotField name="Normalized_Population" compact="0" outline="0" multipleItemSelectionAllowed="1" showAll="0">
      <items>
        <item x="0"/>
        <item x="1"/>
        <item x="2"/>
        <item x="3"/>
        <item x="4"/>
        <item x="5"/>
        <item x="6"/>
        <item x="7"/>
        <item x="8"/>
        <item x="9"/>
        <item x="10"/>
        <item x="11"/>
        <item x="12"/>
        <item x="13"/>
        <item x="14"/>
        <item x="15"/>
        <item t="default"/>
      </items>
    </pivotField>
    <pivotField name="Normalized_Inco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Attractiveness_Score" axis="axisPage" dataField="1" compact="0" outline="0" multipleItemSelectionAllowed="1" showAll="0">
      <items>
        <item x="0"/>
        <item x="1"/>
        <item x="2"/>
        <item h="1" x="3"/>
        <item x="4"/>
        <item h="1" x="5"/>
        <item x="6"/>
        <item h="1" x="7"/>
        <item h="1" x="8"/>
        <item h="1" x="9"/>
        <item x="10"/>
        <item x="11"/>
        <item x="12"/>
        <item x="13"/>
        <item x="14"/>
        <item h="1" x="15"/>
        <item x="16"/>
        <item x="17"/>
        <item x="18"/>
        <item h="1" x="19"/>
        <item x="20"/>
        <item x="21"/>
        <item h="1"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t="default"/>
      </items>
    </pivotField>
  </pivotFields>
  <rowFields>
    <field x="1"/>
  </rowFields>
  <pageFields>
    <pageField fld="0"/>
    <pageField fld="10"/>
  </pageFields>
  <dataFields>
    <dataField name="M.A.S. - average" fld="10" subtotal="average" baseField="0"/>
  </dataFields>
</pivotTableDefinition>
</file>

<file path=xl/pivotTables/pivotTable15.xml><?xml version="1.0" encoding="utf-8"?>
<pivotTableDefinition xmlns="http://schemas.openxmlformats.org/spreadsheetml/2006/main" name="MAS - graph" cacheId="4" dataCaption="" rowGrandTotals="0" compact="0" compactData="0">
  <location ref="A11:B41" firstHeaderRow="0" firstDataRow="1" firstDataCol="0" rowPageCount="2" colPageCount="1"/>
  <pivotFields>
    <pivotField name="Country" axis="axisPage" compact="0" outline="0" multipleItemSelectionAllowed="1" showAll="0">
      <items>
        <item h="1" x="0"/>
        <item x="1"/>
        <item t="default"/>
      </items>
    </pivotField>
    <pivotField name="City" axis="axisRow" compact="0" outline="0" multipleItemSelectionAllowed="1" showAll="0" sortType="de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autoSortScope>
        <pivotArea>
          <references>
            <reference field="4294967294">
              <x v="0"/>
            </reference>
          </references>
        </pivotArea>
      </autoSortScope>
    </pivotField>
    <pivotField name="Property_Type" compact="0" outline="0" multipleItemSelectionAllowed="1" showAll="0">
      <items>
        <item x="0"/>
        <item x="1"/>
        <item x="2"/>
        <item x="3"/>
        <item x="4"/>
        <item t="default"/>
      </items>
    </pivotField>
    <pivotField name="Listing_Type" compact="0" outline="0" multipleItemSelectionAllowed="1" showAll="0">
      <items>
        <item x="0"/>
        <item x="1"/>
        <item x="2"/>
        <item x="3"/>
        <item t="default"/>
      </items>
    </pivotField>
    <pivotField name="Search_Volume_Index"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Popul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name="Similarity to top IT performing (based on MAX SVI for Property_Type and Listing_Type)"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Normalized_Search_Volu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t="default"/>
      </items>
    </pivotField>
    <pivotField name="Normalized_Population" compact="0" outline="0" multipleItemSelectionAllowed="1" showAll="0">
      <items>
        <item x="0"/>
        <item x="1"/>
        <item x="2"/>
        <item x="3"/>
        <item x="4"/>
        <item x="5"/>
        <item x="6"/>
        <item x="7"/>
        <item x="8"/>
        <item x="9"/>
        <item x="10"/>
        <item x="11"/>
        <item x="12"/>
        <item x="13"/>
        <item x="14"/>
        <item x="15"/>
        <item t="default"/>
      </items>
    </pivotField>
    <pivotField name="Normalized_Inco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Attractiveness_Score" axis="axisPage" dataField="1" compact="0" outline="0" multipleItemSelectionAllowed="1" showAll="0">
      <items>
        <item x="0"/>
        <item x="1"/>
        <item x="2"/>
        <item h="1" x="3"/>
        <item x="4"/>
        <item h="1" x="5"/>
        <item x="6"/>
        <item h="1" x="7"/>
        <item h="1" x="8"/>
        <item h="1" x="9"/>
        <item x="10"/>
        <item x="11"/>
        <item x="12"/>
        <item x="13"/>
        <item x="14"/>
        <item h="1" x="15"/>
        <item x="16"/>
        <item x="17"/>
        <item x="18"/>
        <item h="1" x="19"/>
        <item x="20"/>
        <item x="21"/>
        <item h="1"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t="default"/>
      </items>
    </pivotField>
  </pivotFields>
  <rowFields>
    <field x="1"/>
  </rowFields>
  <pageFields>
    <pageField fld="0"/>
    <pageField fld="10"/>
  </pageFields>
  <dataFields>
    <dataField name="M.A.S. - average" fld="10" subtotal="average" baseField="0"/>
  </dataFields>
</pivotTableDefinition>
</file>

<file path=xl/pivotTables/pivotTable16.xml><?xml version="1.0" encoding="utf-8"?>
<pivotTableDefinition xmlns="http://schemas.openxmlformats.org/spreadsheetml/2006/main" name="Top_5_cities_listing_type" cacheId="5" dataCaption="" compact="0" compactData="0">
  <location ref="A1:D27" firstHeaderRow="0" firstDataRow="3" firstDataCol="0"/>
  <pivotFields>
    <pivotField name="Country" compact="0" outline="0" multipleItemSelectionAllowed="1" showAll="0">
      <items>
        <item x="0"/>
        <item t="default"/>
      </items>
    </pivotField>
    <pivotField name="City" axis="axisRow" compact="0" outline="0" multipleItemSelectionAllowed="1" showAll="0" sortType="ascending">
      <items>
        <item x="1"/>
        <item x="0"/>
        <item x="3"/>
        <item x="4"/>
        <item x="2"/>
        <item t="default"/>
      </items>
    </pivotField>
    <pivotField name="Property_Type" compact="0" outline="0" multipleItemSelectionAllowed="1" showAll="0">
      <items>
        <item x="0"/>
        <item x="1"/>
        <item x="2"/>
        <item x="3"/>
        <item x="4"/>
        <item t="default"/>
      </items>
    </pivotField>
    <pivotField name="Listing_Type" axis="axisRow" compact="0" outline="0" multipleItemSelectionAllowed="1" showAll="0" sortType="ascending">
      <items>
        <item x="3"/>
        <item x="2"/>
        <item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s>
  <rowFields>
    <field x="1"/>
    <field x="3"/>
  </rowFields>
  <colFields>
    <field x="-2"/>
  </colFields>
  <dataFields>
    <dataField name="SUM of Search_Volume_Index" fld="4" baseField="0"/>
    <dataField name="SUM of Search_Volume_Index" fld="4" showDataAs="percentOfCol" baseField="0" numFmtId="10"/>
  </dataFields>
</pivotTableDefinition>
</file>

<file path=xl/pivotTables/pivotTable17.xml><?xml version="1.0" encoding="utf-8"?>
<pivotTableDefinition xmlns="http://schemas.openxmlformats.org/spreadsheetml/2006/main" name="Sheet14" cacheId="4" dataCaption="" rowGrandTotals="0" compact="0" compactData="0">
  <location ref="A4:B34" firstHeaderRow="0" firstDataRow="1" firstDataCol="0" rowPageCount="2" colPageCount="1"/>
  <pivotFields>
    <pivotField name="Country" axis="axisPage" compact="0" outline="0" multipleItemSelectionAllowed="1" showAll="0">
      <items>
        <item h="1" x="0"/>
        <item x="1"/>
        <item t="default"/>
      </items>
    </pivotField>
    <pivotField name="City" axis="axisRow" compact="0" outline="0" multipleItemSelectionAllowed="1" showAll="0" sortType="de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autoSortScope>
        <pivotArea>
          <references>
            <reference field="4294967294">
              <x v="0"/>
            </reference>
          </references>
        </pivotArea>
      </autoSortScope>
    </pivotField>
    <pivotField name="Property_Type" compact="0" outline="0" multipleItemSelectionAllowed="1" showAll="0">
      <items>
        <item x="0"/>
        <item x="1"/>
        <item x="2"/>
        <item x="3"/>
        <item x="4"/>
        <item t="default"/>
      </items>
    </pivotField>
    <pivotField name="Listing_Type" compact="0" outline="0" multipleItemSelectionAllowed="1" showAll="0">
      <items>
        <item x="0"/>
        <item x="1"/>
        <item x="2"/>
        <item x="3"/>
        <item t="default"/>
      </items>
    </pivotField>
    <pivotField name="Search_Volume_Index"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Popul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name="Similarity to top IT performing (based on MAX SVI for Property_Type and Listing_Type)"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Normalized_Search_Volu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t="default"/>
      </items>
    </pivotField>
    <pivotField name="Normalized_Population" compact="0" outline="0" multipleItemSelectionAllowed="1" showAll="0">
      <items>
        <item x="0"/>
        <item x="1"/>
        <item x="2"/>
        <item x="3"/>
        <item x="4"/>
        <item x="5"/>
        <item x="6"/>
        <item x="7"/>
        <item x="8"/>
        <item x="9"/>
        <item x="10"/>
        <item x="11"/>
        <item x="12"/>
        <item x="13"/>
        <item x="14"/>
        <item x="15"/>
        <item t="default"/>
      </items>
    </pivotField>
    <pivotField name="Normalized_Inco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Attractiveness_Score" axis="axisPage" dataField="1" compact="0" outline="0" multipleItemSelectionAllowed="1" showAll="0">
      <items>
        <item x="0"/>
        <item x="1"/>
        <item x="2"/>
        <item h="1" x="3"/>
        <item x="4"/>
        <item h="1" x="5"/>
        <item x="6"/>
        <item h="1" x="7"/>
        <item h="1" x="8"/>
        <item h="1" x="9"/>
        <item x="10"/>
        <item x="11"/>
        <item x="12"/>
        <item x="13"/>
        <item x="14"/>
        <item h="1" x="15"/>
        <item x="16"/>
        <item x="17"/>
        <item x="18"/>
        <item h="1" x="19"/>
        <item x="20"/>
        <item x="21"/>
        <item h="1"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t="default"/>
      </items>
    </pivotField>
  </pivotFields>
  <rowFields>
    <field x="1"/>
  </rowFields>
  <pageFields>
    <pageField fld="0"/>
    <pageField fld="10"/>
  </pageFields>
  <dataFields>
    <dataField name="M.A.S. - average" fld="10" subtotal="average" baseField="0"/>
  </dataFields>
</pivotTableDefinition>
</file>

<file path=xl/pivotTables/pivotTable2.xml><?xml version="1.0" encoding="utf-8"?>
<pivotTableDefinition xmlns="http://schemas.openxmlformats.org/spreadsheetml/2006/main" name="Pivot Table 13" cacheId="1" dataCaption="" compact="0" compactData="0">
  <location ref="A1:C307" firstHeaderRow="0" firstDataRow="2" firstDataCol="0"/>
  <pivotFields>
    <pivotField name="Country" compact="0" outline="0" multipleItemSelectionAllowed="1" showAll="0">
      <items>
        <item x="0"/>
        <item x="1"/>
        <item t="default"/>
      </items>
    </pivotField>
    <pivotField name="City" axis="axisRow" compact="0" outline="0" multipleItemSelectionAllowed="1" showAll="0" sortType="ascending">
      <items>
        <item x="48"/>
        <item x="41"/>
        <item x="60"/>
        <item x="52"/>
        <item x="32"/>
        <item x="8"/>
        <item x="30"/>
        <item x="40"/>
        <item x="6"/>
        <item x="15"/>
        <item x="23"/>
        <item x="53"/>
        <item x="9"/>
        <item x="42"/>
        <item x="50"/>
        <item x="26"/>
        <item x="7"/>
        <item x="24"/>
        <item x="5"/>
        <item x="45"/>
        <item x="49"/>
        <item x="55"/>
        <item x="46"/>
        <item x="39"/>
        <item x="31"/>
        <item x="36"/>
        <item x="12"/>
        <item x="0"/>
        <item x="19"/>
        <item x="27"/>
        <item x="57"/>
        <item x="37"/>
        <item x="2"/>
        <item x="51"/>
        <item x="13"/>
        <item x="4"/>
        <item x="38"/>
        <item x="59"/>
        <item x="16"/>
        <item x="22"/>
        <item x="29"/>
        <item x="18"/>
        <item x="20"/>
        <item x="21"/>
        <item x="1"/>
        <item x="56"/>
        <item x="25"/>
        <item x="58"/>
        <item x="34"/>
        <item x="28"/>
        <item x="17"/>
        <item x="54"/>
        <item x="14"/>
        <item x="3"/>
        <item x="33"/>
        <item x="43"/>
        <item x="10"/>
        <item x="11"/>
        <item x="44"/>
        <item x="47"/>
        <item x="35"/>
        <item t="default"/>
      </items>
    </pivotField>
    <pivotField name="Property_Type" compact="0" outline="0" multipleItemSelectionAllowed="1" showAll="0">
      <items>
        <item x="0"/>
        <item x="1"/>
        <item x="2"/>
        <item x="3"/>
        <item x="4"/>
        <item t="default"/>
      </items>
    </pivotField>
    <pivotField name="Listing_Type" axis="axisRow" compact="0" outline="0" multipleItemSelectionAllowed="1" showAll="0" sortType="ascending">
      <items>
        <item x="3"/>
        <item x="2"/>
        <item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 " compact="0" outline="0" multipleItemSelectionAllowed="1" showAll="0">
      <items>
        <item x="0"/>
        <item t="default"/>
      </items>
    </pivotField>
    <pivotField name=" 2" compact="0" outline="0" multipleItemSelectionAllowed="1" showAll="0">
      <items>
        <item x="0"/>
        <item x="1"/>
        <item t="default"/>
      </items>
    </pivotField>
    <pivotField name=" 3" compact="0" outline="0" multipleItemSelectionAllowed="1" showAll="0">
      <items>
        <item x="0"/>
        <item x="1"/>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 name=" 19" compact="0" outline="0" multipleItemSelectionAllowed="1" showAll="0">
      <items>
        <item x="0"/>
        <item t="default"/>
      </items>
    </pivotField>
    <pivotField name=" 20" compact="0" outline="0" multipleItemSelectionAllowed="1" showAll="0">
      <items>
        <item x="0"/>
        <item t="default"/>
      </items>
    </pivotField>
    <pivotField name=" 21" compact="0" outline="0" multipleItemSelectionAllowed="1" showAll="0">
      <items>
        <item x="0"/>
        <item t="default"/>
      </items>
    </pivotField>
  </pivotFields>
  <rowFields>
    <field x="1"/>
    <field x="3"/>
  </rowFields>
  <dataFields>
    <dataField name="SUM of Search_Volume_Index" fld="4" showDataAs="percentOfCol" baseField="0" numFmtId="10"/>
  </dataFields>
</pivotTableDefinition>
</file>

<file path=xl/pivotTables/pivotTable3.xml><?xml version="1.0" encoding="utf-8"?>
<pivotTableDefinition xmlns="http://schemas.openxmlformats.org/spreadsheetml/2006/main" name="Search_volume_by_country" cacheId="1" dataCaption="" rowGrandTotals="0" compact="0" compactData="0">
  <location ref="E7:F12" firstHeaderRow="0" firstDataRow="1" firstDataCol="0" rowPageCount="1" colPageCount="1"/>
  <pivotFields>
    <pivotField name="Country" axis="axisPage" compact="0" outline="0" multipleItemSelectionAllowed="1" showAll="0">
      <items>
        <item x="0"/>
        <item h="1" x="1"/>
        <item t="default"/>
      </items>
    </pivotField>
    <pivotField name="C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perty_Type" axis="axisRow" compact="0" outline="0" multipleItemSelectionAllowed="1" showAll="0" sortType="ascending">
      <items>
        <item x="0"/>
        <item x="4"/>
        <item x="3"/>
        <item x="2"/>
        <item x="1"/>
        <item t="default"/>
      </items>
    </pivotField>
    <pivotField name="Listing_Type" compact="0" outline="0" multipleItemSelectionAllowed="1" showAll="0">
      <items>
        <item x="0"/>
        <item x="1"/>
        <item x="2"/>
        <item x="3"/>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 " compact="0" outline="0" multipleItemSelectionAllowed="1" showAll="0">
      <items>
        <item x="0"/>
        <item t="default"/>
      </items>
    </pivotField>
    <pivotField name=" 2" compact="0" outline="0" multipleItemSelectionAllowed="1" showAll="0">
      <items>
        <item x="0"/>
        <item x="1"/>
        <item t="default"/>
      </items>
    </pivotField>
    <pivotField name=" 3" compact="0" outline="0" multipleItemSelectionAllowed="1" showAll="0">
      <items>
        <item x="0"/>
        <item x="1"/>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 name=" 19" compact="0" outline="0" multipleItemSelectionAllowed="1" showAll="0">
      <items>
        <item x="0"/>
        <item t="default"/>
      </items>
    </pivotField>
    <pivotField name=" 20" compact="0" outline="0" multipleItemSelectionAllowed="1" showAll="0">
      <items>
        <item x="0"/>
        <item t="default"/>
      </items>
    </pivotField>
    <pivotField name=" 21" compact="0" outline="0" multipleItemSelectionAllowed="1" showAll="0">
      <items>
        <item x="0"/>
        <item t="default"/>
      </items>
    </pivotField>
  </pivotFields>
  <rowFields>
    <field x="2"/>
  </rowFields>
  <pageFields>
    <pageField fld="0"/>
  </pageFields>
  <dataFields>
    <dataField name="AVERAGE of Search_Volume_Index" fld="4" subtotal="average" baseField="0"/>
  </dataFields>
</pivotTableDefinition>
</file>

<file path=xl/pivotTables/pivotTable4.xml><?xml version="1.0" encoding="utf-8"?>
<pivotTableDefinition xmlns="http://schemas.openxmlformats.org/spreadsheetml/2006/main" name="Search_volume_by_country 2" cacheId="1" dataCaption="" compact="0" compactData="0">
  <location ref="A13:B18" firstHeaderRow="0" firstDataRow="1" firstDataCol="0" rowPageCount="1" colPageCount="1"/>
  <pivotFields>
    <pivotField name="Country" axis="axisPage" compact="0" outline="0" multipleItemSelectionAllowed="1" showAll="0">
      <items>
        <item h="1" x="0"/>
        <item x="1"/>
        <item t="default"/>
      </items>
    </pivotField>
    <pivotField name="C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perty_Type" compact="0" outline="0" multipleItemSelectionAllowed="1" showAll="0">
      <items>
        <item x="0"/>
        <item x="1"/>
        <item x="2"/>
        <item x="3"/>
        <item x="4"/>
        <item t="default"/>
      </items>
    </pivotField>
    <pivotField name="Listing_Type" axis="axisRow" compact="0" outline="0" multipleItemSelectionAllowed="1" showAll="0" sortType="ascending">
      <items>
        <item x="3"/>
        <item x="2"/>
        <item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 " compact="0" outline="0" multipleItemSelectionAllowed="1" showAll="0">
      <items>
        <item x="0"/>
        <item t="default"/>
      </items>
    </pivotField>
    <pivotField name=" 2" compact="0" outline="0" multipleItemSelectionAllowed="1" showAll="0">
      <items>
        <item x="0"/>
        <item x="1"/>
        <item t="default"/>
      </items>
    </pivotField>
    <pivotField name=" 3" compact="0" outline="0" multipleItemSelectionAllowed="1" showAll="0">
      <items>
        <item x="0"/>
        <item x="1"/>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 name=" 19" compact="0" outline="0" multipleItemSelectionAllowed="1" showAll="0">
      <items>
        <item x="0"/>
        <item t="default"/>
      </items>
    </pivotField>
    <pivotField name=" 20" compact="0" outline="0" multipleItemSelectionAllowed="1" showAll="0">
      <items>
        <item x="0"/>
        <item t="default"/>
      </items>
    </pivotField>
    <pivotField name=" 21" compact="0" outline="0" multipleItemSelectionAllowed="1" showAll="0">
      <items>
        <item x="0"/>
        <item t="default"/>
      </items>
    </pivotField>
  </pivotFields>
  <rowFields>
    <field x="3"/>
  </rowFields>
  <pageFields>
    <pageField fld="0"/>
  </pageFields>
  <dataFields>
    <dataField name="SUM of Search_Volume_Index" fld="4" showDataAs="percentOfCol" baseField="0" numFmtId="10"/>
  </dataFields>
</pivotTableDefinition>
</file>

<file path=xl/pivotTables/pivotTable5.xml><?xml version="1.0" encoding="utf-8"?>
<pivotTableDefinition xmlns="http://schemas.openxmlformats.org/spreadsheetml/2006/main" name="Search_volume_by_country 3" cacheId="1" dataCaption="" rowGrandTotals="0" compact="0" compactData="0">
  <location ref="E13:F15" firstHeaderRow="0" firstDataRow="1" firstDataCol="0" rowPageCount="1" colPageCount="1"/>
  <pivotFields>
    <pivotField name="Country" axis="axisPage" compact="0" outline="0" multipleItemSelectionAllowed="1" showAll="0">
      <items>
        <item x="0"/>
        <item h="1" x="1"/>
        <item t="default"/>
      </items>
    </pivotField>
    <pivotField name="C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perty_Type" compact="0" outline="0" multipleItemSelectionAllowed="1" showAll="0">
      <items>
        <item x="0"/>
        <item x="1"/>
        <item x="2"/>
        <item x="3"/>
        <item x="4"/>
        <item t="default"/>
      </items>
    </pivotField>
    <pivotField name="Listing_Type" axis="axisRow" compact="0" outline="0" multipleItemSelectionAllowed="1" showAll="0" sortType="ascending">
      <items>
        <item h="1" x="3"/>
        <item x="2"/>
        <item h="1"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 " compact="0" outline="0" multipleItemSelectionAllowed="1" showAll="0">
      <items>
        <item x="0"/>
        <item t="default"/>
      </items>
    </pivotField>
    <pivotField name=" 2" compact="0" outline="0" multipleItemSelectionAllowed="1" showAll="0">
      <items>
        <item x="0"/>
        <item x="1"/>
        <item t="default"/>
      </items>
    </pivotField>
    <pivotField name=" 3" compact="0" outline="0" multipleItemSelectionAllowed="1" showAll="0">
      <items>
        <item x="0"/>
        <item x="1"/>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 name=" 19" compact="0" outline="0" multipleItemSelectionAllowed="1" showAll="0">
      <items>
        <item x="0"/>
        <item t="default"/>
      </items>
    </pivotField>
    <pivotField name=" 20" compact="0" outline="0" multipleItemSelectionAllowed="1" showAll="0">
      <items>
        <item x="0"/>
        <item t="default"/>
      </items>
    </pivotField>
    <pivotField name=" 21" compact="0" outline="0" multipleItemSelectionAllowed="1" showAll="0">
      <items>
        <item x="0"/>
        <item t="default"/>
      </items>
    </pivotField>
  </pivotFields>
  <rowFields>
    <field x="3"/>
  </rowFields>
  <pageFields>
    <pageField fld="0"/>
  </pageFields>
  <dataFields>
    <dataField name="AVERAGE of Search_Volume_Index" fld="4" subtotal="average" baseField="0"/>
  </dataFields>
</pivotTableDefinition>
</file>

<file path=xl/pivotTables/pivotTable6.xml><?xml version="1.0" encoding="utf-8"?>
<pivotTableDefinition xmlns="http://schemas.openxmlformats.org/spreadsheetml/2006/main" name="Search_volume_by_country 4" cacheId="2" dataCaption="" rowGrandTotals="0" colGrandTotals="0" compact="0" compactData="0">
  <location ref="A21:C24" firstHeaderRow="0" firstDataRow="1" firstDataCol="1"/>
  <pivotFields>
    <pivotField name="Country" axis="axisCol" compact="0" outline="0" multipleItemSelectionAllowed="1" showAll="0" sortType="ascending">
      <items>
        <item x="1"/>
        <item x="0"/>
        <item t="default"/>
      </items>
    </pivotField>
    <pivotField name="C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perty_Type" compact="0" outline="0" multipleItemSelectionAllowed="1" showAll="0">
      <items>
        <item x="0"/>
        <item x="1"/>
        <item x="2"/>
        <item x="3"/>
        <item x="4"/>
        <item t="default"/>
      </items>
    </pivotField>
    <pivotField name="Listing_Type" axis="axisRow" compact="0" outline="0" multipleItemSelectionAllowed="1" showAll="0" sortType="ascending">
      <items>
        <item h="1" x="3"/>
        <item x="2"/>
        <item h="1"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s>
  <rowFields>
    <field x="3"/>
  </rowFields>
  <colFields>
    <field x="0"/>
  </colFields>
  <dataFields>
    <dataField name="AVERAGE of Search_Volume_Index" fld="4" subtotal="average" baseField="0"/>
  </dataFields>
</pivotTableDefinition>
</file>

<file path=xl/pivotTables/pivotTable7.xml><?xml version="1.0" encoding="utf-8"?>
<pivotTableDefinition xmlns="http://schemas.openxmlformats.org/spreadsheetml/2006/main" name="Search_volume_by_country 5" cacheId="1" dataCaption="" rowGrandTotals="0" colGrandTotals="0" compact="0" compactData="0">
  <location ref="A27:C58" firstHeaderRow="0" firstDataRow="1" firstDataCol="1" rowPageCount="1" colPageCount="1"/>
  <pivotFields>
    <pivotField name="Country" axis="axisPage" compact="0" outline="0" multipleItemSelectionAllowed="1" showAll="0">
      <items>
        <item h="1" x="0"/>
        <item x="1"/>
        <item t="default"/>
      </items>
    </pivotField>
    <pivotField name="City" axis="axisRow" compact="0" outline="0" multipleItemSelectionAllowed="1" showAll="0" sortType="ascending">
      <items>
        <item x="48"/>
        <item x="41"/>
        <item x="60"/>
        <item x="52"/>
        <item x="32"/>
        <item x="8"/>
        <item x="30"/>
        <item x="40"/>
        <item x="6"/>
        <item x="15"/>
        <item x="23"/>
        <item x="53"/>
        <item x="9"/>
        <item x="42"/>
        <item x="50"/>
        <item x="26"/>
        <item x="7"/>
        <item x="24"/>
        <item x="5"/>
        <item x="45"/>
        <item x="49"/>
        <item x="55"/>
        <item x="46"/>
        <item x="39"/>
        <item x="31"/>
        <item x="36"/>
        <item x="12"/>
        <item x="0"/>
        <item x="19"/>
        <item x="27"/>
        <item x="57"/>
        <item x="37"/>
        <item x="2"/>
        <item x="51"/>
        <item x="13"/>
        <item x="4"/>
        <item x="38"/>
        <item x="59"/>
        <item x="16"/>
        <item x="22"/>
        <item x="29"/>
        <item x="18"/>
        <item x="20"/>
        <item x="21"/>
        <item x="1"/>
        <item x="56"/>
        <item x="25"/>
        <item x="58"/>
        <item x="34"/>
        <item x="28"/>
        <item x="17"/>
        <item x="54"/>
        <item x="14"/>
        <item x="3"/>
        <item x="33"/>
        <item x="43"/>
        <item x="10"/>
        <item x="11"/>
        <item x="44"/>
        <item x="47"/>
        <item x="35"/>
        <item t="default"/>
      </items>
    </pivotField>
    <pivotField name="Property_Type" compact="0" outline="0" multipleItemSelectionAllowed="1" showAll="0">
      <items>
        <item x="0"/>
        <item x="1"/>
        <item x="2"/>
        <item x="3"/>
        <item x="4"/>
        <item t="default"/>
      </items>
    </pivotField>
    <pivotField name="Listing_Type" axis="axisCol" compact="0" outline="0" multipleItemSelectionAllowed="1" showAll="0" sortType="ascending">
      <items>
        <item h="1" x="3"/>
        <item x="2"/>
        <item h="1"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 name=" " compact="0" outline="0" multipleItemSelectionAllowed="1" showAll="0">
      <items>
        <item x="0"/>
        <item t="default"/>
      </items>
    </pivotField>
    <pivotField name=" 2" compact="0" outline="0" multipleItemSelectionAllowed="1" showAll="0">
      <items>
        <item x="0"/>
        <item x="1"/>
        <item t="default"/>
      </items>
    </pivotField>
    <pivotField name=" 3" compact="0" outline="0" multipleItemSelectionAllowed="1" showAll="0">
      <items>
        <item x="0"/>
        <item x="1"/>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 name=" 19" compact="0" outline="0" multipleItemSelectionAllowed="1" showAll="0">
      <items>
        <item x="0"/>
        <item t="default"/>
      </items>
    </pivotField>
    <pivotField name=" 20" compact="0" outline="0" multipleItemSelectionAllowed="1" showAll="0">
      <items>
        <item x="0"/>
        <item t="default"/>
      </items>
    </pivotField>
    <pivotField name=" 21" compact="0" outline="0" multipleItemSelectionAllowed="1" showAll="0">
      <items>
        <item x="0"/>
        <item t="default"/>
      </items>
    </pivotField>
  </pivotFields>
  <rowFields>
    <field x="1"/>
  </rowFields>
  <colFields>
    <field x="3"/>
  </colFields>
  <pageFields>
    <pageField fld="0"/>
  </pageFields>
  <dataFields>
    <dataField name="AVERAGE of Search_Volume_Index" fld="4" subtotal="average" baseField="0"/>
  </dataFields>
</pivotTableDefinition>
</file>

<file path=xl/pivotTables/pivotTable8.xml><?xml version="1.0" encoding="utf-8"?>
<pivotTableDefinition xmlns="http://schemas.openxmlformats.org/spreadsheetml/2006/main" name="City_Metrics" cacheId="3" dataCaption="" compact="0" compactData="0">
  <location ref="A1:E34" firstHeaderRow="0" firstDataRow="2" firstDataCol="0"/>
  <pivotFields>
    <pivotField name="Date (yyyy-mm-dd) data aggregated by-monthly" compact="0" numFmtId="164" outline="0" multipleItemSelectionAllowed="1" showAll="0">
      <items>
        <item x="0"/>
        <item x="1"/>
        <item x="2"/>
        <item x="3"/>
        <item t="default"/>
      </items>
    </pivotField>
    <pivotField name="City" axis="axisRow" compact="0" numFmtId="49" outline="0" multipleItemSelectionAllowed="1" showAll="0" sortType="ascending">
      <items>
        <item x="31"/>
        <item x="8"/>
        <item x="30"/>
        <item x="6"/>
        <item x="15"/>
        <item x="23"/>
        <item x="9"/>
        <item x="26"/>
        <item x="7"/>
        <item x="24"/>
        <item x="5"/>
        <item x="12"/>
        <item x="0"/>
        <item x="19"/>
        <item x="27"/>
        <item x="2"/>
        <item x="13"/>
        <item x="4"/>
        <item x="16"/>
        <item x="22"/>
        <item x="29"/>
        <item x="18"/>
        <item x="20"/>
        <item x="21"/>
        <item x="1"/>
        <item x="25"/>
        <item x="28"/>
        <item x="17"/>
        <item x="14"/>
        <item x="3"/>
        <item x="10"/>
        <item x="11"/>
        <item t="default"/>
      </items>
    </pivotField>
    <pivotField name="Property_Type" compact="0" numFmtId="49" outline="0" multipleItemSelectionAllowed="1" showAll="0">
      <items>
        <item x="0"/>
        <item x="1"/>
        <item x="2"/>
        <item t="default"/>
      </items>
    </pivotField>
    <pivotField name="Lead_Type" compact="0" numFmtId="49" outline="0" multipleItemSelectionAllowed="1" showAll="0">
      <items>
        <item x="0"/>
        <item x="1"/>
        <item x="2"/>
        <item x="3"/>
        <item t="default"/>
      </items>
    </pivotField>
    <pivotField name="Impression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Click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t="default"/>
      </items>
    </pivotField>
    <pivotField name="Leads" compact="0" numFmtId="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name="Total_Cost_EUR_Ads"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t="default"/>
      </items>
    </pivotField>
    <pivotField name="CTR (Click-Through-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t="default"/>
      </items>
    </pivotField>
    <pivotField name="CVR (Conversion-Rat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t="default"/>
      </items>
    </pivotField>
    <pivotField name="CPC (Cost-Per-Click)"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t="default"/>
      </items>
    </pivotField>
    <pivotField name="CPL (Cost-Per-Lead)" dataField="1" compact="0" numFmtId="165"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t="default"/>
      </items>
    </pivotField>
    <pivotField name=" " compact="0" outline="0" multipleItemSelectionAllowed="1" showAll="0">
      <items>
        <item x="0"/>
        <item t="default"/>
      </items>
    </pivotField>
    <pivotField name=" 2" compact="0" outline="0" multipleItemSelectionAllowed="1" showAll="0">
      <items>
        <item x="0"/>
        <item t="default"/>
      </items>
    </pivotField>
    <pivotField name="Average_CPA_iTALY" compact="0" numFmtId="165" outline="0" multipleItemSelectionAllowed="1" showAll="0">
      <items>
        <item x="0"/>
        <item x="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s>
  <rowFields>
    <field x="1"/>
  </rowFields>
  <colFields>
    <field x="-2"/>
  </colFields>
  <dataFields>
    <dataField name="AVERAGE of CTR (Click-Through-Rate)" fld="8" subtotal="average" baseField="0"/>
    <dataField name="AVERAGE of CVR (Conversion-Rate)" fld="9" subtotal="average" baseField="0"/>
    <dataField name="AVERAGE of CPC (Cost-Per-Click)" fld="10" subtotal="average" baseField="0"/>
    <dataField name="AVERAGE of CPL (Cost-Per-Lead)" fld="11" subtotal="average" baseField="0"/>
  </dataFields>
</pivotTableDefinition>
</file>

<file path=xl/pivotTables/pivotTable9.xml><?xml version="1.0" encoding="utf-8"?>
<pivotTableDefinition xmlns="http://schemas.openxmlformats.org/spreadsheetml/2006/main" name="Pivots_Attractiveness_Score" cacheId="2" dataCaption="" rowGrandTotals="0" compact="0" compactData="0">
  <location ref="A4:C29" firstHeaderRow="0" firstDataRow="2" firstDataCol="0" rowPageCount="1" colPageCount="1"/>
  <pivotFields>
    <pivotField name="Country" axis="axisPage" compact="0" outline="0" multipleItemSelectionAllowed="1" showAll="0">
      <items>
        <item h="1" x="0"/>
        <item x="1"/>
        <item t="default"/>
      </items>
    </pivotField>
    <pivotField name="C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perty_Type" axis="axisRow" compact="0" outline="0" multipleItemSelectionAllowed="1" showAll="0" sortType="ascending">
      <items>
        <item x="0"/>
        <item x="4"/>
        <item x="3"/>
        <item x="2"/>
        <item x="1"/>
        <item t="default"/>
      </items>
    </pivotField>
    <pivotField name="Listing_Type" axis="axisRow" compact="0" outline="0" multipleItemSelectionAllowed="1" showAll="0" sortType="ascending">
      <items>
        <item x="3"/>
        <item x="2"/>
        <item x="1"/>
        <item x="0"/>
        <item t="default"/>
      </items>
    </pivotField>
    <pivotField name="Search_Volume_Index"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t="default"/>
      </items>
    </pivotField>
  </pivotFields>
  <rowFields>
    <field x="2"/>
    <field x="3"/>
  </rowFields>
  <pageFields>
    <pageField fld="0"/>
  </pageFields>
  <dataFields>
    <dataField name="AVERAGE of Search_Volume_Index" fld="4" subtotal="average" baseField="0"/>
  </dataFields>
</pivotTableDefinition>
</file>

<file path=xl/slicerCaches/slicerCache1.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2" sourceName="City">
  <x14:extLst>
    <ext uri="{2F2917AC-EB37-4324-AD4E-5DD8C200BD13}">
      <x15:tableSlicerCache tableId="1" column="2"/>
    </ext>
  </x14:extLst>
</x14:slicerCacheDefinition>
</file>

<file path=xl/slicerCaches/slicerCache2.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3" sourceName="Average Annual Income (EUR)">
  <x14:extLst>
    <ext uri="{2F2917AC-EB37-4324-AD4E-5DD8C200BD13}">
      <x15:tableSlicerCache tableId="2" column="3"/>
    </ext>
  </x14:extLst>
</x14:slicerCacheDefinition>
</file>

<file path=xl/slicerCaches/slicerCache3.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3_Col_2" sourceName="City">
  <x14:extLst>
    <ext uri="{2F2917AC-EB37-4324-AD4E-5DD8C200BD13}">
      <x15:tableSlicerCache tableId="3" column="2"/>
    </ext>
  </x14:extLst>
</x14:slicerCacheDefinition>
</file>

<file path=xl/slicers/slicer1.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ity_1" cache="SlicerCache_Table_1_Col_2" caption="City" rowHeight="247650"/>
</x14:slicers>
</file>

<file path=xl/slicers/slicer2.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ity_2" cache="SlicerCache_Table_1_Col_2" caption="City" rowHeight="247650"/>
</x14:slicers>
</file>

<file path=xl/slicers/slicer3.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Average Annual Income (EUR)_3" cache="SlicerCache_Table_2_Col_3" caption="Average Annual Income (EUR)" rowHeight="247650"/>
</x14:slicers>
</file>

<file path=xl/slicers/slicer4.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ity_4" cache="SlicerCache_Table_3_Col_2" caption="City" rowHeight="247650"/>
</x14:slicers>
</file>

<file path=xl/tables/table1.xml><?xml version="1.0" encoding="utf-8"?>
<table xmlns="http://schemas.openxmlformats.org/spreadsheetml/2006/main" ref="A1:E1221" displayName="Table_1" name="Table_1" id="1">
  <autoFilter ref="$A$1:$E$1221"/>
  <tableColumns count="5">
    <tableColumn name="Country" id="1"/>
    <tableColumn name="City" id="2"/>
    <tableColumn name="Property_Type" id="3"/>
    <tableColumn name="Listing_Type" id="4"/>
    <tableColumn name="Search_Volume_Index" id="5"/>
  </tableColumns>
  <tableStyleInfo showColumnStripes="0" showFirstColumn="0" showLastColumn="0" showRowStripes="0"/>
</table>
</file>

<file path=xl/tables/table2.xml><?xml version="1.0" encoding="utf-8"?>
<table xmlns="http://schemas.openxmlformats.org/spreadsheetml/2006/main" ref="A1:C58" displayName="Table_2" name="Table_2" id="2">
  <autoFilter ref="$A$1:$C$58"/>
  <tableColumns count="3">
    <tableColumn name="City" id="1"/>
    <tableColumn name="Population" id="2"/>
    <tableColumn name="Average Annual Income (EUR)" id="3"/>
  </tableColumns>
  <tableStyleInfo showColumnStripes="0" showFirstColumn="0" showLastColumn="0" showRowStripes="0"/>
</table>
</file>

<file path=xl/tables/table3.xml><?xml version="1.0" encoding="utf-8"?>
<table xmlns="http://schemas.openxmlformats.org/spreadsheetml/2006/main" ref="A1:E101" displayName="Table_3" name="Table_3" id="3">
  <autoFilter ref="$A$1:$E$101"/>
  <tableColumns count="5">
    <tableColumn name="Country" id="1"/>
    <tableColumn name="City" id="2"/>
    <tableColumn name="Property_Type" id="3"/>
    <tableColumn name="Listing_Type" id="4"/>
    <tableColumn name="Search_Volume_Index" id="5"/>
  </tableColumns>
  <tableStyleInfo showColumnStripes="0" showFirstColumn="0" showLastColumn="0" showRowStripes="0"/>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C60" dT="2025-10-20T19:18:18.00" personId="{90350709-28d0-4ea0-8b05-f09d0ffb20fc}" id="{3141f282-6e4e-4fb3-b239-6bc03e3f0deb}" done="0">
    <x18tc:text xml:space="preserve">random data, couldn't find it anywhere</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2.xm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3.xm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4.xm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5.xml"/><Relationship Id="rId2"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 Id="rId3" Type="http://schemas.openxmlformats.org/officeDocument/2006/relationships/table" Target="../tables/table3.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6.xml"/><Relationship Id="rId2" Type="http://schemas.openxmlformats.org/officeDocument/2006/relationships/drawing" Target="../drawings/drawing16.xml"/><Relationship Id="rId3" Type="http://schemas.microsoft.com/office/2007/relationships/slicer" Target="../slicers/slicer4.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7.xml"/><Relationship Id="rId2"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1.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4.xml"/><Relationship Id="rId3" Type="http://schemas.microsoft.com/office/2007/relationships/slicer" Target="../slicers/slicer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pivotTable" Target="../pivotTables/pivotTable4.xml"/><Relationship Id="rId3" Type="http://schemas.openxmlformats.org/officeDocument/2006/relationships/pivotTable" Target="../pivotTables/pivotTable5.xml"/><Relationship Id="rId4" Type="http://schemas.openxmlformats.org/officeDocument/2006/relationships/pivotTable" Target="../pivotTables/pivotTable6.xml"/><Relationship Id="rId5" Type="http://schemas.openxmlformats.org/officeDocument/2006/relationships/pivotTable" Target="../pivotTables/pivotTable7.xml"/><Relationship Id="rId6"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6.xml"/><Relationship Id="rId5" Type="http://schemas.openxmlformats.org/officeDocument/2006/relationships/vmlDrawing" Target="../drawings/vmlDrawing1.vml"/><Relationship Id="rId7" Type="http://schemas.openxmlformats.org/officeDocument/2006/relationships/table" Target="../tables/table2.xml"/><Relationship Id="rId8" Type="http://schemas.microsoft.com/office/2007/relationships/slicer" Target="../slicers/slicer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8.xm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9.xml"/><Relationship Id="rId2" Type="http://schemas.openxmlformats.org/officeDocument/2006/relationships/pivotTable" Target="../pivotTables/pivotTable10.xml"/><Relationship Id="rId3" Type="http://schemas.openxmlformats.org/officeDocument/2006/relationships/pivotTable" Target="../pivotTables/pivotTable11.xm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8.0"/>
    <col customWidth="1" min="2" max="2" width="13.25"/>
    <col customWidth="1" min="3" max="3" width="14.38"/>
    <col customWidth="1" min="4" max="4" width="16.5"/>
    <col customWidth="1" min="5" max="5" width="10.88"/>
    <col customWidth="1" min="6" max="6" width="8.13"/>
    <col customWidth="1" min="7" max="7" width="16.13"/>
    <col customWidth="1" min="8" max="8" width="18.13"/>
    <col customWidth="1" min="9" max="9" width="21.75"/>
    <col customWidth="1" min="10" max="10" width="19.63"/>
    <col customWidth="1" min="11" max="11" width="17.88"/>
    <col customWidth="1" min="12" max="12" width="17.5"/>
    <col customWidth="1" min="15" max="15" width="17.25"/>
  </cols>
  <sheetData>
    <row r="1">
      <c r="A1" s="1" t="s">
        <v>0</v>
      </c>
      <c r="B1" s="1" t="s">
        <v>1</v>
      </c>
      <c r="C1" s="1" t="s">
        <v>2</v>
      </c>
      <c r="D1" s="1" t="s">
        <v>3</v>
      </c>
      <c r="E1" s="1" t="s">
        <v>4</v>
      </c>
      <c r="F1" s="1" t="s">
        <v>5</v>
      </c>
      <c r="G1" s="2" t="s">
        <v>6</v>
      </c>
      <c r="H1" s="3" t="s">
        <v>7</v>
      </c>
      <c r="I1" s="4" t="s">
        <v>8</v>
      </c>
      <c r="J1" s="4" t="s">
        <v>9</v>
      </c>
      <c r="K1" s="4" t="s">
        <v>10</v>
      </c>
      <c r="L1" s="4" t="s">
        <v>11</v>
      </c>
      <c r="M1" s="5" t="s">
        <v>12</v>
      </c>
      <c r="N1" s="5" t="s">
        <v>12</v>
      </c>
      <c r="O1" s="6" t="s">
        <v>13</v>
      </c>
      <c r="P1" s="5" t="s">
        <v>12</v>
      </c>
      <c r="Q1" s="5" t="s">
        <v>12</v>
      </c>
      <c r="R1" s="5" t="s">
        <v>12</v>
      </c>
      <c r="S1" s="5" t="s">
        <v>12</v>
      </c>
      <c r="T1" s="5" t="s">
        <v>12</v>
      </c>
      <c r="U1" s="5" t="s">
        <v>12</v>
      </c>
      <c r="V1" s="5" t="s">
        <v>12</v>
      </c>
      <c r="W1" s="5" t="s">
        <v>12</v>
      </c>
      <c r="X1" s="5" t="s">
        <v>12</v>
      </c>
      <c r="Y1" s="5" t="s">
        <v>12</v>
      </c>
      <c r="Z1" s="5" t="s">
        <v>12</v>
      </c>
    </row>
    <row r="2">
      <c r="A2" s="7">
        <v>45292.0</v>
      </c>
      <c r="B2" s="8" t="s">
        <v>14</v>
      </c>
      <c r="C2" s="8" t="s">
        <v>15</v>
      </c>
      <c r="D2" s="8" t="s">
        <v>16</v>
      </c>
      <c r="E2" s="9">
        <v>127500.0</v>
      </c>
      <c r="F2" s="9">
        <v>38250.0</v>
      </c>
      <c r="G2" s="9">
        <v>3100.0</v>
      </c>
      <c r="H2" s="10">
        <v>20242.0</v>
      </c>
      <c r="I2" s="11">
        <f t="shared" ref="I2:J2" si="1">IFERROR(F2/E2, 0)</f>
        <v>0.3</v>
      </c>
      <c r="J2" s="11">
        <f t="shared" si="1"/>
        <v>0.08104575163</v>
      </c>
      <c r="K2" s="12">
        <f t="shared" ref="K2:K559" si="3">IFERROR(H2/F2, 0)</f>
        <v>0.5292026144</v>
      </c>
      <c r="L2" s="12">
        <f t="shared" ref="L2:L559" si="4">IFERROR(H2/G2, 0)</f>
        <v>6.529677419</v>
      </c>
      <c r="M2" s="13"/>
      <c r="O2" s="14">
        <f>AVERAGE(L2:L559)</f>
        <v>4.966416587</v>
      </c>
    </row>
    <row r="3">
      <c r="A3" s="7">
        <v>45292.0</v>
      </c>
      <c r="B3" s="8" t="s">
        <v>14</v>
      </c>
      <c r="C3" s="8" t="s">
        <v>15</v>
      </c>
      <c r="D3" s="8" t="s">
        <v>17</v>
      </c>
      <c r="E3" s="9">
        <v>42500.0</v>
      </c>
      <c r="F3" s="9">
        <v>12750.0</v>
      </c>
      <c r="G3" s="9">
        <v>1400.0</v>
      </c>
      <c r="H3" s="10">
        <v>6682.0</v>
      </c>
      <c r="I3" s="11">
        <f t="shared" ref="I3:J3" si="2">IFERROR(F3/E3, 0)</f>
        <v>0.3</v>
      </c>
      <c r="J3" s="11">
        <f t="shared" si="2"/>
        <v>0.1098039216</v>
      </c>
      <c r="K3" s="12">
        <f t="shared" si="3"/>
        <v>0.5240784314</v>
      </c>
      <c r="L3" s="12">
        <f t="shared" si="4"/>
        <v>4.772857143</v>
      </c>
    </row>
    <row r="4">
      <c r="A4" s="7">
        <v>45292.0</v>
      </c>
      <c r="B4" s="8" t="s">
        <v>14</v>
      </c>
      <c r="C4" s="8" t="s">
        <v>15</v>
      </c>
      <c r="D4" s="8" t="s">
        <v>18</v>
      </c>
      <c r="E4" s="9">
        <v>19000.0</v>
      </c>
      <c r="F4" s="9">
        <v>5700.0</v>
      </c>
      <c r="G4" s="9">
        <v>600.0</v>
      </c>
      <c r="H4" s="10">
        <v>2996.0</v>
      </c>
      <c r="I4" s="11">
        <f t="shared" ref="I4:J4" si="5">IFERROR(F4/E4, 0)</f>
        <v>0.3</v>
      </c>
      <c r="J4" s="11">
        <f t="shared" si="5"/>
        <v>0.1052631579</v>
      </c>
      <c r="K4" s="12">
        <f t="shared" si="3"/>
        <v>0.5256140351</v>
      </c>
      <c r="L4" s="12">
        <f t="shared" si="4"/>
        <v>4.993333333</v>
      </c>
    </row>
    <row r="5">
      <c r="A5" s="7">
        <v>45292.0</v>
      </c>
      <c r="B5" s="8" t="s">
        <v>14</v>
      </c>
      <c r="C5" s="8" t="s">
        <v>19</v>
      </c>
      <c r="D5" s="8" t="s">
        <v>16</v>
      </c>
      <c r="E5" s="9">
        <v>63750.0</v>
      </c>
      <c r="F5" s="9">
        <v>19140.0</v>
      </c>
      <c r="G5" s="9">
        <v>1500.0</v>
      </c>
      <c r="H5" s="10">
        <v>10056.0</v>
      </c>
      <c r="I5" s="11">
        <f t="shared" ref="I5:J5" si="6">IFERROR(F5/E5, 0)</f>
        <v>0.3002352941</v>
      </c>
      <c r="J5" s="11">
        <f t="shared" si="6"/>
        <v>0.07836990596</v>
      </c>
      <c r="K5" s="12">
        <f t="shared" si="3"/>
        <v>0.5253918495</v>
      </c>
      <c r="L5" s="12">
        <f t="shared" si="4"/>
        <v>6.704</v>
      </c>
    </row>
    <row r="6">
      <c r="A6" s="7">
        <v>45292.0</v>
      </c>
      <c r="B6" s="8" t="s">
        <v>14</v>
      </c>
      <c r="C6" s="8" t="s">
        <v>19</v>
      </c>
      <c r="D6" s="8" t="s">
        <v>17</v>
      </c>
      <c r="E6" s="9">
        <v>21250.0</v>
      </c>
      <c r="F6" s="9">
        <v>6390.0</v>
      </c>
      <c r="G6" s="9">
        <v>700.0</v>
      </c>
      <c r="H6" s="10">
        <v>3348.0</v>
      </c>
      <c r="I6" s="11">
        <f t="shared" ref="I6:J6" si="7">IFERROR(F6/E6, 0)</f>
        <v>0.3007058824</v>
      </c>
      <c r="J6" s="11">
        <f t="shared" si="7"/>
        <v>0.1095461659</v>
      </c>
      <c r="K6" s="12">
        <f t="shared" si="3"/>
        <v>0.523943662</v>
      </c>
      <c r="L6" s="12">
        <f t="shared" si="4"/>
        <v>4.782857143</v>
      </c>
    </row>
    <row r="7">
      <c r="A7" s="7">
        <v>45292.0</v>
      </c>
      <c r="B7" s="8" t="s">
        <v>14</v>
      </c>
      <c r="C7" s="8" t="s">
        <v>19</v>
      </c>
      <c r="D7" s="8" t="s">
        <v>18</v>
      </c>
      <c r="E7" s="9">
        <v>9500.0</v>
      </c>
      <c r="F7" s="9">
        <v>2850.0</v>
      </c>
      <c r="G7" s="9">
        <v>300.0</v>
      </c>
      <c r="H7" s="10">
        <v>1494.0</v>
      </c>
      <c r="I7" s="11">
        <f t="shared" ref="I7:J7" si="8">IFERROR(F7/E7, 0)</f>
        <v>0.3</v>
      </c>
      <c r="J7" s="11">
        <f t="shared" si="8"/>
        <v>0.1052631579</v>
      </c>
      <c r="K7" s="12">
        <f t="shared" si="3"/>
        <v>0.5242105263</v>
      </c>
      <c r="L7" s="12">
        <f t="shared" si="4"/>
        <v>4.98</v>
      </c>
    </row>
    <row r="8">
      <c r="A8" s="7">
        <v>45292.0</v>
      </c>
      <c r="B8" s="8" t="s">
        <v>20</v>
      </c>
      <c r="C8" s="8" t="s">
        <v>15</v>
      </c>
      <c r="D8" s="8" t="s">
        <v>16</v>
      </c>
      <c r="E8" s="9">
        <v>150000.0</v>
      </c>
      <c r="F8" s="9">
        <v>45000.0</v>
      </c>
      <c r="G8" s="9">
        <v>3700.0</v>
      </c>
      <c r="H8" s="10">
        <v>22320.0</v>
      </c>
      <c r="I8" s="11">
        <f t="shared" ref="I8:J8" si="9">IFERROR(F8/E8, 0)</f>
        <v>0.3</v>
      </c>
      <c r="J8" s="11">
        <f t="shared" si="9"/>
        <v>0.08222222222</v>
      </c>
      <c r="K8" s="12">
        <f t="shared" si="3"/>
        <v>0.496</v>
      </c>
      <c r="L8" s="12">
        <f t="shared" si="4"/>
        <v>6.032432432</v>
      </c>
    </row>
    <row r="9">
      <c r="A9" s="7">
        <v>45292.0</v>
      </c>
      <c r="B9" s="8" t="s">
        <v>20</v>
      </c>
      <c r="C9" s="8" t="s">
        <v>15</v>
      </c>
      <c r="D9" s="8" t="s">
        <v>17</v>
      </c>
      <c r="E9" s="9">
        <v>50000.0</v>
      </c>
      <c r="F9" s="9">
        <v>15000.0</v>
      </c>
      <c r="G9" s="9">
        <v>1600.0</v>
      </c>
      <c r="H9" s="10">
        <v>7490.0</v>
      </c>
      <c r="I9" s="11">
        <f t="shared" ref="I9:J9" si="10">IFERROR(F9/E9, 0)</f>
        <v>0.3</v>
      </c>
      <c r="J9" s="11">
        <f t="shared" si="10"/>
        <v>0.1066666667</v>
      </c>
      <c r="K9" s="12">
        <f t="shared" si="3"/>
        <v>0.4993333333</v>
      </c>
      <c r="L9" s="12">
        <f t="shared" si="4"/>
        <v>4.68125</v>
      </c>
    </row>
    <row r="10">
      <c r="A10" s="7">
        <v>45292.0</v>
      </c>
      <c r="B10" s="8" t="s">
        <v>20</v>
      </c>
      <c r="C10" s="8" t="s">
        <v>15</v>
      </c>
      <c r="D10" s="8" t="s">
        <v>18</v>
      </c>
      <c r="E10" s="9">
        <v>22500.0</v>
      </c>
      <c r="F10" s="9">
        <v>6750.0</v>
      </c>
      <c r="G10" s="9">
        <v>700.0</v>
      </c>
      <c r="H10" s="10">
        <v>3342.0</v>
      </c>
      <c r="I10" s="11">
        <f t="shared" ref="I10:J10" si="11">IFERROR(F10/E10, 0)</f>
        <v>0.3</v>
      </c>
      <c r="J10" s="11">
        <f t="shared" si="11"/>
        <v>0.1037037037</v>
      </c>
      <c r="K10" s="12">
        <f t="shared" si="3"/>
        <v>0.4951111111</v>
      </c>
      <c r="L10" s="12">
        <f t="shared" si="4"/>
        <v>4.774285714</v>
      </c>
    </row>
    <row r="11">
      <c r="A11" s="7">
        <v>45292.0</v>
      </c>
      <c r="B11" s="8" t="s">
        <v>20</v>
      </c>
      <c r="C11" s="8" t="s">
        <v>19</v>
      </c>
      <c r="D11" s="8" t="s">
        <v>16</v>
      </c>
      <c r="E11" s="9">
        <v>75000.0</v>
      </c>
      <c r="F11" s="9">
        <v>22500.0</v>
      </c>
      <c r="G11" s="9">
        <v>1800.0</v>
      </c>
      <c r="H11" s="10">
        <v>11106.0</v>
      </c>
      <c r="I11" s="11">
        <f t="shared" ref="I11:J11" si="12">IFERROR(F11/E11, 0)</f>
        <v>0.3</v>
      </c>
      <c r="J11" s="11">
        <f t="shared" si="12"/>
        <v>0.08</v>
      </c>
      <c r="K11" s="12">
        <f t="shared" si="3"/>
        <v>0.4936</v>
      </c>
      <c r="L11" s="12">
        <f t="shared" si="4"/>
        <v>6.17</v>
      </c>
    </row>
    <row r="12">
      <c r="A12" s="7">
        <v>45292.0</v>
      </c>
      <c r="B12" s="8" t="s">
        <v>20</v>
      </c>
      <c r="C12" s="8" t="s">
        <v>19</v>
      </c>
      <c r="D12" s="8" t="s">
        <v>17</v>
      </c>
      <c r="E12" s="9">
        <v>25000.0</v>
      </c>
      <c r="F12" s="9">
        <v>7500.0</v>
      </c>
      <c r="G12" s="9">
        <v>800.0</v>
      </c>
      <c r="H12" s="10">
        <v>3718.0</v>
      </c>
      <c r="I12" s="11">
        <f t="shared" ref="I12:J12" si="13">IFERROR(F12/E12, 0)</f>
        <v>0.3</v>
      </c>
      <c r="J12" s="11">
        <f t="shared" si="13"/>
        <v>0.1066666667</v>
      </c>
      <c r="K12" s="12">
        <f t="shared" si="3"/>
        <v>0.4957333333</v>
      </c>
      <c r="L12" s="12">
        <f t="shared" si="4"/>
        <v>4.6475</v>
      </c>
    </row>
    <row r="13">
      <c r="A13" s="7">
        <v>45292.0</v>
      </c>
      <c r="B13" s="8" t="s">
        <v>20</v>
      </c>
      <c r="C13" s="8" t="s">
        <v>19</v>
      </c>
      <c r="D13" s="8" t="s">
        <v>18</v>
      </c>
      <c r="E13" s="9">
        <v>11250.0</v>
      </c>
      <c r="F13" s="9">
        <v>3390.0</v>
      </c>
      <c r="G13" s="9">
        <v>300.0</v>
      </c>
      <c r="H13" s="10">
        <v>1672.0</v>
      </c>
      <c r="I13" s="11">
        <f t="shared" ref="I13:J13" si="14">IFERROR(F13/E13, 0)</f>
        <v>0.3013333333</v>
      </c>
      <c r="J13" s="11">
        <f t="shared" si="14"/>
        <v>0.08849557522</v>
      </c>
      <c r="K13" s="12">
        <f t="shared" si="3"/>
        <v>0.4932153392</v>
      </c>
      <c r="L13" s="12">
        <f t="shared" si="4"/>
        <v>5.573333333</v>
      </c>
    </row>
    <row r="14">
      <c r="A14" s="7">
        <v>45292.0</v>
      </c>
      <c r="B14" s="8" t="s">
        <v>21</v>
      </c>
      <c r="C14" s="8" t="s">
        <v>15</v>
      </c>
      <c r="D14" s="8" t="s">
        <v>16</v>
      </c>
      <c r="E14" s="9">
        <v>90000.0</v>
      </c>
      <c r="F14" s="9">
        <v>27000.0</v>
      </c>
      <c r="G14" s="9">
        <v>2200.0</v>
      </c>
      <c r="H14" s="10">
        <v>13488.0</v>
      </c>
      <c r="I14" s="11">
        <f t="shared" ref="I14:J14" si="15">IFERROR(F14/E14, 0)</f>
        <v>0.3</v>
      </c>
      <c r="J14" s="11">
        <f t="shared" si="15"/>
        <v>0.08148148148</v>
      </c>
      <c r="K14" s="12">
        <f t="shared" si="3"/>
        <v>0.4995555556</v>
      </c>
      <c r="L14" s="12">
        <f t="shared" si="4"/>
        <v>6.130909091</v>
      </c>
    </row>
    <row r="15">
      <c r="A15" s="7">
        <v>45292.0</v>
      </c>
      <c r="B15" s="8" t="s">
        <v>21</v>
      </c>
      <c r="C15" s="8" t="s">
        <v>15</v>
      </c>
      <c r="D15" s="8" t="s">
        <v>17</v>
      </c>
      <c r="E15" s="9">
        <v>30000.0</v>
      </c>
      <c r="F15" s="9">
        <v>9000.0</v>
      </c>
      <c r="G15" s="9">
        <v>1000.0</v>
      </c>
      <c r="H15" s="10">
        <v>4474.0</v>
      </c>
      <c r="I15" s="11">
        <f t="shared" ref="I15:J15" si="16">IFERROR(F15/E15, 0)</f>
        <v>0.3</v>
      </c>
      <c r="J15" s="11">
        <f t="shared" si="16"/>
        <v>0.1111111111</v>
      </c>
      <c r="K15" s="12">
        <f t="shared" si="3"/>
        <v>0.4971111111</v>
      </c>
      <c r="L15" s="12">
        <f t="shared" si="4"/>
        <v>4.474</v>
      </c>
    </row>
    <row r="16">
      <c r="A16" s="7">
        <v>45292.0</v>
      </c>
      <c r="B16" s="8" t="s">
        <v>21</v>
      </c>
      <c r="C16" s="8" t="s">
        <v>15</v>
      </c>
      <c r="D16" s="8" t="s">
        <v>18</v>
      </c>
      <c r="E16" s="9">
        <v>13500.0</v>
      </c>
      <c r="F16" s="9">
        <v>4050.0</v>
      </c>
      <c r="G16" s="9">
        <v>400.0</v>
      </c>
      <c r="H16" s="10">
        <v>2010.0</v>
      </c>
      <c r="I16" s="11">
        <f t="shared" ref="I16:J16" si="17">IFERROR(F16/E16, 0)</f>
        <v>0.3</v>
      </c>
      <c r="J16" s="11">
        <f t="shared" si="17"/>
        <v>0.0987654321</v>
      </c>
      <c r="K16" s="12">
        <f t="shared" si="3"/>
        <v>0.4962962963</v>
      </c>
      <c r="L16" s="12">
        <f t="shared" si="4"/>
        <v>5.025</v>
      </c>
    </row>
    <row r="17">
      <c r="A17" s="7">
        <v>45292.0</v>
      </c>
      <c r="B17" s="8" t="s">
        <v>21</v>
      </c>
      <c r="C17" s="8" t="s">
        <v>19</v>
      </c>
      <c r="D17" s="8" t="s">
        <v>16</v>
      </c>
      <c r="E17" s="9">
        <v>45000.0</v>
      </c>
      <c r="F17" s="9">
        <v>13500.0</v>
      </c>
      <c r="G17" s="9">
        <v>1100.0</v>
      </c>
      <c r="H17" s="10">
        <v>6714.0</v>
      </c>
      <c r="I17" s="11">
        <f t="shared" ref="I17:J17" si="18">IFERROR(F17/E17, 0)</f>
        <v>0.3</v>
      </c>
      <c r="J17" s="11">
        <f t="shared" si="18"/>
        <v>0.08148148148</v>
      </c>
      <c r="K17" s="12">
        <f t="shared" si="3"/>
        <v>0.4973333333</v>
      </c>
      <c r="L17" s="12">
        <f t="shared" si="4"/>
        <v>6.103636364</v>
      </c>
    </row>
    <row r="18">
      <c r="A18" s="7">
        <v>45292.0</v>
      </c>
      <c r="B18" s="8" t="s">
        <v>21</v>
      </c>
      <c r="C18" s="8" t="s">
        <v>19</v>
      </c>
      <c r="D18" s="8" t="s">
        <v>17</v>
      </c>
      <c r="E18" s="9">
        <v>15000.0</v>
      </c>
      <c r="F18" s="9">
        <v>4500.0</v>
      </c>
      <c r="G18" s="9">
        <v>500.0</v>
      </c>
      <c r="H18" s="10">
        <v>2244.0</v>
      </c>
      <c r="I18" s="11">
        <f t="shared" ref="I18:J18" si="19">IFERROR(F18/E18, 0)</f>
        <v>0.3</v>
      </c>
      <c r="J18" s="11">
        <f t="shared" si="19"/>
        <v>0.1111111111</v>
      </c>
      <c r="K18" s="12">
        <f t="shared" si="3"/>
        <v>0.4986666667</v>
      </c>
      <c r="L18" s="12">
        <f t="shared" si="4"/>
        <v>4.488</v>
      </c>
    </row>
    <row r="19">
      <c r="A19" s="7">
        <v>45292.0</v>
      </c>
      <c r="B19" s="8" t="s">
        <v>21</v>
      </c>
      <c r="C19" s="8" t="s">
        <v>19</v>
      </c>
      <c r="D19" s="8" t="s">
        <v>18</v>
      </c>
      <c r="E19" s="9">
        <v>6750.0</v>
      </c>
      <c r="F19" s="9">
        <v>2040.0</v>
      </c>
      <c r="G19" s="9">
        <v>200.0</v>
      </c>
      <c r="H19" s="10">
        <v>1008.0</v>
      </c>
      <c r="I19" s="11">
        <f t="shared" ref="I19:J19" si="20">IFERROR(F19/E19, 0)</f>
        <v>0.3022222222</v>
      </c>
      <c r="J19" s="11">
        <f t="shared" si="20"/>
        <v>0.09803921569</v>
      </c>
      <c r="K19" s="12">
        <f t="shared" si="3"/>
        <v>0.4941176471</v>
      </c>
      <c r="L19" s="12">
        <f t="shared" si="4"/>
        <v>5.04</v>
      </c>
    </row>
    <row r="20">
      <c r="A20" s="7">
        <v>45292.0</v>
      </c>
      <c r="B20" s="8" t="s">
        <v>22</v>
      </c>
      <c r="C20" s="8" t="s">
        <v>15</v>
      </c>
      <c r="D20" s="8" t="s">
        <v>16</v>
      </c>
      <c r="E20" s="9">
        <v>82500.0</v>
      </c>
      <c r="F20" s="9">
        <v>24750.0</v>
      </c>
      <c r="G20" s="9">
        <v>2000.0</v>
      </c>
      <c r="H20" s="10">
        <v>12358.0</v>
      </c>
      <c r="I20" s="11">
        <f t="shared" ref="I20:J20" si="21">IFERROR(F20/E20, 0)</f>
        <v>0.3</v>
      </c>
      <c r="J20" s="11">
        <f t="shared" si="21"/>
        <v>0.08080808081</v>
      </c>
      <c r="K20" s="12">
        <f t="shared" si="3"/>
        <v>0.4993131313</v>
      </c>
      <c r="L20" s="12">
        <f t="shared" si="4"/>
        <v>6.179</v>
      </c>
    </row>
    <row r="21">
      <c r="A21" s="7">
        <v>45292.0</v>
      </c>
      <c r="B21" s="8" t="s">
        <v>22</v>
      </c>
      <c r="C21" s="8" t="s">
        <v>15</v>
      </c>
      <c r="D21" s="8" t="s">
        <v>17</v>
      </c>
      <c r="E21" s="9">
        <v>27500.0</v>
      </c>
      <c r="F21" s="9">
        <v>8250.0</v>
      </c>
      <c r="G21" s="9">
        <v>900.0</v>
      </c>
      <c r="H21" s="10">
        <v>4118.0</v>
      </c>
      <c r="I21" s="11">
        <f t="shared" ref="I21:J21" si="22">IFERROR(F21/E21, 0)</f>
        <v>0.3</v>
      </c>
      <c r="J21" s="11">
        <f t="shared" si="22"/>
        <v>0.1090909091</v>
      </c>
      <c r="K21" s="12">
        <f t="shared" si="3"/>
        <v>0.4991515152</v>
      </c>
      <c r="L21" s="12">
        <f t="shared" si="4"/>
        <v>4.575555556</v>
      </c>
    </row>
    <row r="22">
      <c r="A22" s="7">
        <v>45292.0</v>
      </c>
      <c r="B22" s="8" t="s">
        <v>22</v>
      </c>
      <c r="C22" s="8" t="s">
        <v>15</v>
      </c>
      <c r="D22" s="8" t="s">
        <v>18</v>
      </c>
      <c r="E22" s="9">
        <v>12500.0</v>
      </c>
      <c r="F22" s="9">
        <v>3750.0</v>
      </c>
      <c r="G22" s="9">
        <v>400.0</v>
      </c>
      <c r="H22" s="10">
        <v>1850.0</v>
      </c>
      <c r="I22" s="11">
        <f t="shared" ref="I22:J22" si="23">IFERROR(F22/E22, 0)</f>
        <v>0.3</v>
      </c>
      <c r="J22" s="11">
        <f t="shared" si="23"/>
        <v>0.1066666667</v>
      </c>
      <c r="K22" s="12">
        <f t="shared" si="3"/>
        <v>0.4933333333</v>
      </c>
      <c r="L22" s="12">
        <f t="shared" si="4"/>
        <v>4.625</v>
      </c>
    </row>
    <row r="23">
      <c r="A23" s="7">
        <v>45292.0</v>
      </c>
      <c r="B23" s="8" t="s">
        <v>22</v>
      </c>
      <c r="C23" s="8" t="s">
        <v>19</v>
      </c>
      <c r="D23" s="8" t="s">
        <v>16</v>
      </c>
      <c r="E23" s="9">
        <v>41250.0</v>
      </c>
      <c r="F23" s="9">
        <v>12390.0</v>
      </c>
      <c r="G23" s="9">
        <v>1000.0</v>
      </c>
      <c r="H23" s="10">
        <v>6172.0</v>
      </c>
      <c r="I23" s="11">
        <f t="shared" ref="I23:J23" si="24">IFERROR(F23/E23, 0)</f>
        <v>0.3003636364</v>
      </c>
      <c r="J23" s="11">
        <f t="shared" si="24"/>
        <v>0.0807102502</v>
      </c>
      <c r="K23" s="12">
        <f t="shared" si="3"/>
        <v>0.4981436642</v>
      </c>
      <c r="L23" s="12">
        <f t="shared" si="4"/>
        <v>6.172</v>
      </c>
    </row>
    <row r="24">
      <c r="A24" s="7">
        <v>45292.0</v>
      </c>
      <c r="B24" s="8" t="s">
        <v>22</v>
      </c>
      <c r="C24" s="8" t="s">
        <v>19</v>
      </c>
      <c r="D24" s="8" t="s">
        <v>17</v>
      </c>
      <c r="E24" s="9">
        <v>13750.0</v>
      </c>
      <c r="F24" s="9">
        <v>4140.0</v>
      </c>
      <c r="G24" s="9">
        <v>400.0</v>
      </c>
      <c r="H24" s="10">
        <v>2066.0</v>
      </c>
      <c r="I24" s="11">
        <f t="shared" ref="I24:J24" si="25">IFERROR(F24/E24, 0)</f>
        <v>0.3010909091</v>
      </c>
      <c r="J24" s="11">
        <f t="shared" si="25"/>
        <v>0.09661835749</v>
      </c>
      <c r="K24" s="12">
        <f t="shared" si="3"/>
        <v>0.4990338164</v>
      </c>
      <c r="L24" s="12">
        <f t="shared" si="4"/>
        <v>5.165</v>
      </c>
    </row>
    <row r="25">
      <c r="A25" s="7">
        <v>45292.0</v>
      </c>
      <c r="B25" s="8" t="s">
        <v>22</v>
      </c>
      <c r="C25" s="8" t="s">
        <v>19</v>
      </c>
      <c r="D25" s="8" t="s">
        <v>18</v>
      </c>
      <c r="E25" s="9">
        <v>6250.0</v>
      </c>
      <c r="F25" s="9">
        <v>1890.0</v>
      </c>
      <c r="G25" s="9">
        <v>200.0</v>
      </c>
      <c r="H25" s="10">
        <v>930.0</v>
      </c>
      <c r="I25" s="11">
        <f t="shared" ref="I25:J25" si="26">IFERROR(F25/E25, 0)</f>
        <v>0.3024</v>
      </c>
      <c r="J25" s="11">
        <f t="shared" si="26"/>
        <v>0.1058201058</v>
      </c>
      <c r="K25" s="12">
        <f t="shared" si="3"/>
        <v>0.4920634921</v>
      </c>
      <c r="L25" s="12">
        <f t="shared" si="4"/>
        <v>4.65</v>
      </c>
    </row>
    <row r="26">
      <c r="A26" s="7">
        <v>45292.0</v>
      </c>
      <c r="B26" s="8" t="s">
        <v>23</v>
      </c>
      <c r="C26" s="8" t="s">
        <v>15</v>
      </c>
      <c r="D26" s="8" t="s">
        <v>16</v>
      </c>
      <c r="E26" s="9">
        <v>60000.0</v>
      </c>
      <c r="F26" s="9">
        <v>18000.0</v>
      </c>
      <c r="G26" s="9">
        <v>1500.0</v>
      </c>
      <c r="H26" s="10">
        <v>8994.0</v>
      </c>
      <c r="I26" s="11">
        <f t="shared" ref="I26:J26" si="27">IFERROR(F26/E26, 0)</f>
        <v>0.3</v>
      </c>
      <c r="J26" s="11">
        <f t="shared" si="27"/>
        <v>0.08333333333</v>
      </c>
      <c r="K26" s="12">
        <f t="shared" si="3"/>
        <v>0.4996666667</v>
      </c>
      <c r="L26" s="12">
        <f t="shared" si="4"/>
        <v>5.996</v>
      </c>
    </row>
    <row r="27">
      <c r="A27" s="7">
        <v>45292.0</v>
      </c>
      <c r="B27" s="8" t="s">
        <v>23</v>
      </c>
      <c r="C27" s="8" t="s">
        <v>15</v>
      </c>
      <c r="D27" s="8" t="s">
        <v>17</v>
      </c>
      <c r="E27" s="9">
        <v>20000.0</v>
      </c>
      <c r="F27" s="9">
        <v>6000.0</v>
      </c>
      <c r="G27" s="9">
        <v>600.0</v>
      </c>
      <c r="H27" s="10">
        <v>2996.0</v>
      </c>
      <c r="I27" s="11">
        <f t="shared" ref="I27:J27" si="28">IFERROR(F27/E27, 0)</f>
        <v>0.3</v>
      </c>
      <c r="J27" s="11">
        <f t="shared" si="28"/>
        <v>0.1</v>
      </c>
      <c r="K27" s="12">
        <f t="shared" si="3"/>
        <v>0.4993333333</v>
      </c>
      <c r="L27" s="12">
        <f t="shared" si="4"/>
        <v>4.993333333</v>
      </c>
    </row>
    <row r="28">
      <c r="A28" s="7">
        <v>45292.0</v>
      </c>
      <c r="B28" s="8" t="s">
        <v>23</v>
      </c>
      <c r="C28" s="8" t="s">
        <v>15</v>
      </c>
      <c r="D28" s="8" t="s">
        <v>18</v>
      </c>
      <c r="E28" s="9">
        <v>9000.0</v>
      </c>
      <c r="F28" s="9">
        <v>2700.0</v>
      </c>
      <c r="G28" s="9">
        <v>300.0</v>
      </c>
      <c r="H28" s="10">
        <v>1348.0</v>
      </c>
      <c r="I28" s="11">
        <f t="shared" ref="I28:J28" si="29">IFERROR(F28/E28, 0)</f>
        <v>0.3</v>
      </c>
      <c r="J28" s="11">
        <f t="shared" si="29"/>
        <v>0.1111111111</v>
      </c>
      <c r="K28" s="12">
        <f t="shared" si="3"/>
        <v>0.4992592593</v>
      </c>
      <c r="L28" s="12">
        <f t="shared" si="4"/>
        <v>4.493333333</v>
      </c>
    </row>
    <row r="29">
      <c r="A29" s="7">
        <v>45292.0</v>
      </c>
      <c r="B29" s="8" t="s">
        <v>23</v>
      </c>
      <c r="C29" s="8" t="s">
        <v>19</v>
      </c>
      <c r="D29" s="8" t="s">
        <v>16</v>
      </c>
      <c r="E29" s="9">
        <v>30000.0</v>
      </c>
      <c r="F29" s="9">
        <v>9000.0</v>
      </c>
      <c r="G29" s="9">
        <v>700.0</v>
      </c>
      <c r="H29" s="10">
        <v>4482.0</v>
      </c>
      <c r="I29" s="11">
        <f t="shared" ref="I29:J29" si="30">IFERROR(F29/E29, 0)</f>
        <v>0.3</v>
      </c>
      <c r="J29" s="11">
        <f t="shared" si="30"/>
        <v>0.07777777778</v>
      </c>
      <c r="K29" s="12">
        <f t="shared" si="3"/>
        <v>0.498</v>
      </c>
      <c r="L29" s="12">
        <f t="shared" si="4"/>
        <v>6.402857143</v>
      </c>
    </row>
    <row r="30">
      <c r="A30" s="7">
        <v>45292.0</v>
      </c>
      <c r="B30" s="8" t="s">
        <v>23</v>
      </c>
      <c r="C30" s="8" t="s">
        <v>19</v>
      </c>
      <c r="D30" s="8" t="s">
        <v>17</v>
      </c>
      <c r="E30" s="9">
        <v>10000.0</v>
      </c>
      <c r="F30" s="9">
        <v>3000.0</v>
      </c>
      <c r="G30" s="9">
        <v>300.0</v>
      </c>
      <c r="H30" s="10">
        <v>1500.0</v>
      </c>
      <c r="I30" s="11">
        <f t="shared" ref="I30:J30" si="31">IFERROR(F30/E30, 0)</f>
        <v>0.3</v>
      </c>
      <c r="J30" s="11">
        <f t="shared" si="31"/>
        <v>0.1</v>
      </c>
      <c r="K30" s="12">
        <f t="shared" si="3"/>
        <v>0.5</v>
      </c>
      <c r="L30" s="12">
        <f t="shared" si="4"/>
        <v>5</v>
      </c>
    </row>
    <row r="31">
      <c r="A31" s="7">
        <v>45292.0</v>
      </c>
      <c r="B31" s="8" t="s">
        <v>23</v>
      </c>
      <c r="C31" s="8" t="s">
        <v>19</v>
      </c>
      <c r="D31" s="8" t="s">
        <v>18</v>
      </c>
      <c r="E31" s="9">
        <v>4500.0</v>
      </c>
      <c r="F31" s="9">
        <v>1350.0</v>
      </c>
      <c r="G31" s="9">
        <v>100.0</v>
      </c>
      <c r="H31" s="10">
        <v>674.0</v>
      </c>
      <c r="I31" s="11">
        <f t="shared" ref="I31:J31" si="32">IFERROR(F31/E31, 0)</f>
        <v>0.3</v>
      </c>
      <c r="J31" s="11">
        <f t="shared" si="32"/>
        <v>0.07407407407</v>
      </c>
      <c r="K31" s="12">
        <f t="shared" si="3"/>
        <v>0.4992592593</v>
      </c>
      <c r="L31" s="12">
        <f t="shared" si="4"/>
        <v>6.74</v>
      </c>
    </row>
    <row r="32">
      <c r="A32" s="7">
        <v>45292.0</v>
      </c>
      <c r="B32" s="8" t="s">
        <v>24</v>
      </c>
      <c r="C32" s="8" t="s">
        <v>15</v>
      </c>
      <c r="D32" s="8" t="s">
        <v>16</v>
      </c>
      <c r="E32" s="9">
        <v>60000.0</v>
      </c>
      <c r="F32" s="9">
        <v>18000.0</v>
      </c>
      <c r="G32" s="9">
        <v>1500.0</v>
      </c>
      <c r="H32" s="10">
        <v>8958.0</v>
      </c>
      <c r="I32" s="11">
        <f t="shared" ref="I32:J32" si="33">IFERROR(F32/E32, 0)</f>
        <v>0.3</v>
      </c>
      <c r="J32" s="11">
        <f t="shared" si="33"/>
        <v>0.08333333333</v>
      </c>
      <c r="K32" s="12">
        <f t="shared" si="3"/>
        <v>0.4976666667</v>
      </c>
      <c r="L32" s="12">
        <f t="shared" si="4"/>
        <v>5.972</v>
      </c>
    </row>
    <row r="33">
      <c r="A33" s="7">
        <v>45292.0</v>
      </c>
      <c r="B33" s="8" t="s">
        <v>24</v>
      </c>
      <c r="C33" s="8" t="s">
        <v>15</v>
      </c>
      <c r="D33" s="8" t="s">
        <v>17</v>
      </c>
      <c r="E33" s="9">
        <v>20000.0</v>
      </c>
      <c r="F33" s="9">
        <v>6000.0</v>
      </c>
      <c r="G33" s="9">
        <v>600.0</v>
      </c>
      <c r="H33" s="10">
        <v>2982.0</v>
      </c>
      <c r="I33" s="11">
        <f t="shared" ref="I33:J33" si="34">IFERROR(F33/E33, 0)</f>
        <v>0.3</v>
      </c>
      <c r="J33" s="11">
        <f t="shared" si="34"/>
        <v>0.1</v>
      </c>
      <c r="K33" s="12">
        <f t="shared" si="3"/>
        <v>0.497</v>
      </c>
      <c r="L33" s="12">
        <f t="shared" si="4"/>
        <v>4.97</v>
      </c>
    </row>
    <row r="34">
      <c r="A34" s="7">
        <v>45292.0</v>
      </c>
      <c r="B34" s="8" t="s">
        <v>24</v>
      </c>
      <c r="C34" s="8" t="s">
        <v>15</v>
      </c>
      <c r="D34" s="8" t="s">
        <v>18</v>
      </c>
      <c r="E34" s="9">
        <v>9000.0</v>
      </c>
      <c r="F34" s="9">
        <v>2700.0</v>
      </c>
      <c r="G34" s="9">
        <v>300.0</v>
      </c>
      <c r="H34" s="10">
        <v>1346.0</v>
      </c>
      <c r="I34" s="11">
        <f t="shared" ref="I34:J34" si="35">IFERROR(F34/E34, 0)</f>
        <v>0.3</v>
      </c>
      <c r="J34" s="11">
        <f t="shared" si="35"/>
        <v>0.1111111111</v>
      </c>
      <c r="K34" s="12">
        <f t="shared" si="3"/>
        <v>0.4985185185</v>
      </c>
      <c r="L34" s="12">
        <f t="shared" si="4"/>
        <v>4.486666667</v>
      </c>
    </row>
    <row r="35">
      <c r="A35" s="7">
        <v>45292.0</v>
      </c>
      <c r="B35" s="8" t="s">
        <v>24</v>
      </c>
      <c r="C35" s="8" t="s">
        <v>19</v>
      </c>
      <c r="D35" s="8" t="s">
        <v>16</v>
      </c>
      <c r="E35" s="9">
        <v>30000.0</v>
      </c>
      <c r="F35" s="9">
        <v>9000.0</v>
      </c>
      <c r="G35" s="9">
        <v>700.0</v>
      </c>
      <c r="H35" s="10">
        <v>4476.0</v>
      </c>
      <c r="I35" s="11">
        <f t="shared" ref="I35:J35" si="36">IFERROR(F35/E35, 0)</f>
        <v>0.3</v>
      </c>
      <c r="J35" s="11">
        <f t="shared" si="36"/>
        <v>0.07777777778</v>
      </c>
      <c r="K35" s="12">
        <f t="shared" si="3"/>
        <v>0.4973333333</v>
      </c>
      <c r="L35" s="12">
        <f t="shared" si="4"/>
        <v>6.394285714</v>
      </c>
    </row>
    <row r="36">
      <c r="A36" s="7">
        <v>45292.0</v>
      </c>
      <c r="B36" s="8" t="s">
        <v>24</v>
      </c>
      <c r="C36" s="8" t="s">
        <v>19</v>
      </c>
      <c r="D36" s="8" t="s">
        <v>17</v>
      </c>
      <c r="E36" s="9">
        <v>10000.0</v>
      </c>
      <c r="F36" s="9">
        <v>3000.0</v>
      </c>
      <c r="G36" s="9">
        <v>300.0</v>
      </c>
      <c r="H36" s="10">
        <v>1490.0</v>
      </c>
      <c r="I36" s="11">
        <f t="shared" ref="I36:J36" si="37">IFERROR(F36/E36, 0)</f>
        <v>0.3</v>
      </c>
      <c r="J36" s="11">
        <f t="shared" si="37"/>
        <v>0.1</v>
      </c>
      <c r="K36" s="12">
        <f t="shared" si="3"/>
        <v>0.4966666667</v>
      </c>
      <c r="L36" s="12">
        <f t="shared" si="4"/>
        <v>4.966666667</v>
      </c>
    </row>
    <row r="37">
      <c r="A37" s="7">
        <v>45292.0</v>
      </c>
      <c r="B37" s="8" t="s">
        <v>24</v>
      </c>
      <c r="C37" s="8" t="s">
        <v>19</v>
      </c>
      <c r="D37" s="8" t="s">
        <v>18</v>
      </c>
      <c r="E37" s="9">
        <v>4500.0</v>
      </c>
      <c r="F37" s="9">
        <v>1350.0</v>
      </c>
      <c r="G37" s="9">
        <v>100.0</v>
      </c>
      <c r="H37" s="10">
        <v>674.0</v>
      </c>
      <c r="I37" s="11">
        <f t="shared" ref="I37:J37" si="38">IFERROR(F37/E37, 0)</f>
        <v>0.3</v>
      </c>
      <c r="J37" s="11">
        <f t="shared" si="38"/>
        <v>0.07407407407</v>
      </c>
      <c r="K37" s="12">
        <f t="shared" si="3"/>
        <v>0.4992592593</v>
      </c>
      <c r="L37" s="12">
        <f t="shared" si="4"/>
        <v>6.74</v>
      </c>
    </row>
    <row r="38">
      <c r="A38" s="7">
        <v>45292.0</v>
      </c>
      <c r="B38" s="8" t="s">
        <v>25</v>
      </c>
      <c r="C38" s="8" t="s">
        <v>15</v>
      </c>
      <c r="D38" s="8" t="s">
        <v>16</v>
      </c>
      <c r="E38" s="9">
        <v>75000.0</v>
      </c>
      <c r="F38" s="9">
        <v>22500.0</v>
      </c>
      <c r="G38" s="9">
        <v>1800.0</v>
      </c>
      <c r="H38" s="10">
        <v>11172.0</v>
      </c>
      <c r="I38" s="11">
        <f t="shared" ref="I38:J38" si="39">IFERROR(F38/E38, 0)</f>
        <v>0.3</v>
      </c>
      <c r="J38" s="11">
        <f t="shared" si="39"/>
        <v>0.08</v>
      </c>
      <c r="K38" s="12">
        <f t="shared" si="3"/>
        <v>0.4965333333</v>
      </c>
      <c r="L38" s="12">
        <f t="shared" si="4"/>
        <v>6.206666667</v>
      </c>
    </row>
    <row r="39">
      <c r="A39" s="7">
        <v>45292.0</v>
      </c>
      <c r="B39" s="8" t="s">
        <v>25</v>
      </c>
      <c r="C39" s="8" t="s">
        <v>15</v>
      </c>
      <c r="D39" s="8" t="s">
        <v>17</v>
      </c>
      <c r="E39" s="9">
        <v>25000.0</v>
      </c>
      <c r="F39" s="9">
        <v>7500.0</v>
      </c>
      <c r="G39" s="9">
        <v>800.0</v>
      </c>
      <c r="H39" s="10">
        <v>3726.0</v>
      </c>
      <c r="I39" s="11">
        <f t="shared" ref="I39:J39" si="40">IFERROR(F39/E39, 0)</f>
        <v>0.3</v>
      </c>
      <c r="J39" s="11">
        <f t="shared" si="40"/>
        <v>0.1066666667</v>
      </c>
      <c r="K39" s="12">
        <f t="shared" si="3"/>
        <v>0.4968</v>
      </c>
      <c r="L39" s="12">
        <f t="shared" si="4"/>
        <v>4.6575</v>
      </c>
    </row>
    <row r="40">
      <c r="A40" s="7">
        <v>45292.0</v>
      </c>
      <c r="B40" s="8" t="s">
        <v>25</v>
      </c>
      <c r="C40" s="8" t="s">
        <v>15</v>
      </c>
      <c r="D40" s="8" t="s">
        <v>18</v>
      </c>
      <c r="E40" s="9">
        <v>11250.0</v>
      </c>
      <c r="F40" s="9">
        <v>3390.0</v>
      </c>
      <c r="G40" s="9">
        <v>300.0</v>
      </c>
      <c r="H40" s="10">
        <v>1674.0</v>
      </c>
      <c r="I40" s="11">
        <f t="shared" ref="I40:J40" si="41">IFERROR(F40/E40, 0)</f>
        <v>0.3013333333</v>
      </c>
      <c r="J40" s="11">
        <f t="shared" si="41"/>
        <v>0.08849557522</v>
      </c>
      <c r="K40" s="12">
        <f t="shared" si="3"/>
        <v>0.4938053097</v>
      </c>
      <c r="L40" s="12">
        <f t="shared" si="4"/>
        <v>5.58</v>
      </c>
    </row>
    <row r="41">
      <c r="A41" s="7">
        <v>45292.0</v>
      </c>
      <c r="B41" s="8" t="s">
        <v>25</v>
      </c>
      <c r="C41" s="8" t="s">
        <v>19</v>
      </c>
      <c r="D41" s="8" t="s">
        <v>16</v>
      </c>
      <c r="E41" s="9">
        <v>37500.0</v>
      </c>
      <c r="F41" s="9">
        <v>11250.0</v>
      </c>
      <c r="G41" s="9">
        <v>900.0</v>
      </c>
      <c r="H41" s="10">
        <v>5580.0</v>
      </c>
      <c r="I41" s="11">
        <f t="shared" ref="I41:J41" si="42">IFERROR(F41/E41, 0)</f>
        <v>0.3</v>
      </c>
      <c r="J41" s="11">
        <f t="shared" si="42"/>
        <v>0.08</v>
      </c>
      <c r="K41" s="12">
        <f t="shared" si="3"/>
        <v>0.496</v>
      </c>
      <c r="L41" s="12">
        <f t="shared" si="4"/>
        <v>6.2</v>
      </c>
    </row>
    <row r="42">
      <c r="A42" s="7">
        <v>45292.0</v>
      </c>
      <c r="B42" s="8" t="s">
        <v>25</v>
      </c>
      <c r="C42" s="8" t="s">
        <v>19</v>
      </c>
      <c r="D42" s="8" t="s">
        <v>17</v>
      </c>
      <c r="E42" s="9">
        <v>12500.0</v>
      </c>
      <c r="F42" s="9">
        <v>3750.0</v>
      </c>
      <c r="G42" s="9">
        <v>400.0</v>
      </c>
      <c r="H42" s="10">
        <v>1864.0</v>
      </c>
      <c r="I42" s="11">
        <f t="shared" ref="I42:J42" si="43">IFERROR(F42/E42, 0)</f>
        <v>0.3</v>
      </c>
      <c r="J42" s="11">
        <f t="shared" si="43"/>
        <v>0.1066666667</v>
      </c>
      <c r="K42" s="12">
        <f t="shared" si="3"/>
        <v>0.4970666667</v>
      </c>
      <c r="L42" s="12">
        <f t="shared" si="4"/>
        <v>4.66</v>
      </c>
    </row>
    <row r="43">
      <c r="A43" s="7">
        <v>45292.0</v>
      </c>
      <c r="B43" s="8" t="s">
        <v>25</v>
      </c>
      <c r="C43" s="8" t="s">
        <v>19</v>
      </c>
      <c r="D43" s="8" t="s">
        <v>18</v>
      </c>
      <c r="E43" s="9">
        <v>5625.0</v>
      </c>
      <c r="F43" s="9">
        <v>1680.0</v>
      </c>
      <c r="G43" s="9">
        <v>200.0</v>
      </c>
      <c r="H43" s="10">
        <v>844.0</v>
      </c>
      <c r="I43" s="11">
        <f t="shared" ref="I43:J43" si="44">IFERROR(F43/E43, 0)</f>
        <v>0.2986666667</v>
      </c>
      <c r="J43" s="11">
        <f t="shared" si="44"/>
        <v>0.119047619</v>
      </c>
      <c r="K43" s="12">
        <f t="shared" si="3"/>
        <v>0.5023809524</v>
      </c>
      <c r="L43" s="12">
        <f t="shared" si="4"/>
        <v>4.22</v>
      </c>
    </row>
    <row r="44">
      <c r="A44" s="7">
        <v>45292.0</v>
      </c>
      <c r="B44" s="8" t="s">
        <v>26</v>
      </c>
      <c r="C44" s="8" t="s">
        <v>15</v>
      </c>
      <c r="D44" s="8" t="s">
        <v>16</v>
      </c>
      <c r="E44" s="9">
        <v>75000.0</v>
      </c>
      <c r="F44" s="9">
        <v>22500.0</v>
      </c>
      <c r="G44" s="9">
        <v>1800.0</v>
      </c>
      <c r="H44" s="10">
        <v>11238.0</v>
      </c>
      <c r="I44" s="11">
        <f t="shared" ref="I44:J44" si="45">IFERROR(F44/E44, 0)</f>
        <v>0.3</v>
      </c>
      <c r="J44" s="11">
        <f t="shared" si="45"/>
        <v>0.08</v>
      </c>
      <c r="K44" s="12">
        <f t="shared" si="3"/>
        <v>0.4994666667</v>
      </c>
      <c r="L44" s="12">
        <f t="shared" si="4"/>
        <v>6.243333333</v>
      </c>
    </row>
    <row r="45">
      <c r="A45" s="7">
        <v>45292.0</v>
      </c>
      <c r="B45" s="8" t="s">
        <v>26</v>
      </c>
      <c r="C45" s="8" t="s">
        <v>15</v>
      </c>
      <c r="D45" s="8" t="s">
        <v>17</v>
      </c>
      <c r="E45" s="9">
        <v>25000.0</v>
      </c>
      <c r="F45" s="9">
        <v>7500.0</v>
      </c>
      <c r="G45" s="9">
        <v>800.0</v>
      </c>
      <c r="H45" s="10">
        <v>3738.0</v>
      </c>
      <c r="I45" s="11">
        <f t="shared" ref="I45:J45" si="46">IFERROR(F45/E45, 0)</f>
        <v>0.3</v>
      </c>
      <c r="J45" s="11">
        <f t="shared" si="46"/>
        <v>0.1066666667</v>
      </c>
      <c r="K45" s="12">
        <f t="shared" si="3"/>
        <v>0.4984</v>
      </c>
      <c r="L45" s="12">
        <f t="shared" si="4"/>
        <v>4.6725</v>
      </c>
    </row>
    <row r="46">
      <c r="A46" s="7">
        <v>45292.0</v>
      </c>
      <c r="B46" s="8" t="s">
        <v>26</v>
      </c>
      <c r="C46" s="8" t="s">
        <v>15</v>
      </c>
      <c r="D46" s="8" t="s">
        <v>18</v>
      </c>
      <c r="E46" s="9">
        <v>11250.0</v>
      </c>
      <c r="F46" s="9">
        <v>3390.0</v>
      </c>
      <c r="G46" s="9">
        <v>300.0</v>
      </c>
      <c r="H46" s="10">
        <v>1674.0</v>
      </c>
      <c r="I46" s="11">
        <f t="shared" ref="I46:J46" si="47">IFERROR(F46/E46, 0)</f>
        <v>0.3013333333</v>
      </c>
      <c r="J46" s="11">
        <f t="shared" si="47"/>
        <v>0.08849557522</v>
      </c>
      <c r="K46" s="12">
        <f t="shared" si="3"/>
        <v>0.4938053097</v>
      </c>
      <c r="L46" s="12">
        <f t="shared" si="4"/>
        <v>5.58</v>
      </c>
    </row>
    <row r="47">
      <c r="A47" s="7">
        <v>45292.0</v>
      </c>
      <c r="B47" s="8" t="s">
        <v>26</v>
      </c>
      <c r="C47" s="8" t="s">
        <v>19</v>
      </c>
      <c r="D47" s="8" t="s">
        <v>16</v>
      </c>
      <c r="E47" s="9">
        <v>37500.0</v>
      </c>
      <c r="F47" s="9">
        <v>11250.0</v>
      </c>
      <c r="G47" s="9">
        <v>900.0</v>
      </c>
      <c r="H47" s="10">
        <v>5616.0</v>
      </c>
      <c r="I47" s="11">
        <f t="shared" ref="I47:J47" si="48">IFERROR(F47/E47, 0)</f>
        <v>0.3</v>
      </c>
      <c r="J47" s="11">
        <f t="shared" si="48"/>
        <v>0.08</v>
      </c>
      <c r="K47" s="12">
        <f t="shared" si="3"/>
        <v>0.4992</v>
      </c>
      <c r="L47" s="12">
        <f t="shared" si="4"/>
        <v>6.24</v>
      </c>
    </row>
    <row r="48">
      <c r="A48" s="7">
        <v>45292.0</v>
      </c>
      <c r="B48" s="8" t="s">
        <v>26</v>
      </c>
      <c r="C48" s="8" t="s">
        <v>19</v>
      </c>
      <c r="D48" s="8" t="s">
        <v>17</v>
      </c>
      <c r="E48" s="9">
        <v>12500.0</v>
      </c>
      <c r="F48" s="9">
        <v>3750.0</v>
      </c>
      <c r="G48" s="9">
        <v>400.0</v>
      </c>
      <c r="H48" s="10">
        <v>1870.0</v>
      </c>
      <c r="I48" s="11">
        <f t="shared" ref="I48:J48" si="49">IFERROR(F48/E48, 0)</f>
        <v>0.3</v>
      </c>
      <c r="J48" s="11">
        <f t="shared" si="49"/>
        <v>0.1066666667</v>
      </c>
      <c r="K48" s="12">
        <f t="shared" si="3"/>
        <v>0.4986666667</v>
      </c>
      <c r="L48" s="12">
        <f t="shared" si="4"/>
        <v>4.675</v>
      </c>
    </row>
    <row r="49">
      <c r="A49" s="7">
        <v>45292.0</v>
      </c>
      <c r="B49" s="8" t="s">
        <v>26</v>
      </c>
      <c r="C49" s="8" t="s">
        <v>19</v>
      </c>
      <c r="D49" s="8" t="s">
        <v>18</v>
      </c>
      <c r="E49" s="9">
        <v>5625.0</v>
      </c>
      <c r="F49" s="9">
        <v>1680.0</v>
      </c>
      <c r="G49" s="9">
        <v>200.0</v>
      </c>
      <c r="H49" s="10">
        <v>842.0</v>
      </c>
      <c r="I49" s="11">
        <f t="shared" ref="I49:J49" si="50">IFERROR(F49/E49, 0)</f>
        <v>0.2986666667</v>
      </c>
      <c r="J49" s="11">
        <f t="shared" si="50"/>
        <v>0.119047619</v>
      </c>
      <c r="K49" s="12">
        <f t="shared" si="3"/>
        <v>0.5011904762</v>
      </c>
      <c r="L49" s="12">
        <f t="shared" si="4"/>
        <v>4.21</v>
      </c>
    </row>
    <row r="50">
      <c r="A50" s="7">
        <v>45292.0</v>
      </c>
      <c r="B50" s="8" t="s">
        <v>27</v>
      </c>
      <c r="C50" s="8" t="s">
        <v>15</v>
      </c>
      <c r="D50" s="8" t="s">
        <v>16</v>
      </c>
      <c r="E50" s="9">
        <v>52500.0</v>
      </c>
      <c r="F50" s="9">
        <v>15750.0</v>
      </c>
      <c r="G50" s="9">
        <v>1300.0</v>
      </c>
      <c r="H50" s="10">
        <v>7848.0</v>
      </c>
      <c r="I50" s="11">
        <f t="shared" ref="I50:J50" si="51">IFERROR(F50/E50, 0)</f>
        <v>0.3</v>
      </c>
      <c r="J50" s="11">
        <f t="shared" si="51"/>
        <v>0.08253968254</v>
      </c>
      <c r="K50" s="12">
        <f t="shared" si="3"/>
        <v>0.4982857143</v>
      </c>
      <c r="L50" s="12">
        <f t="shared" si="4"/>
        <v>6.036923077</v>
      </c>
    </row>
    <row r="51">
      <c r="A51" s="7">
        <v>45292.0</v>
      </c>
      <c r="B51" s="8" t="s">
        <v>27</v>
      </c>
      <c r="C51" s="8" t="s">
        <v>15</v>
      </c>
      <c r="D51" s="8" t="s">
        <v>17</v>
      </c>
      <c r="E51" s="9">
        <v>17500.0</v>
      </c>
      <c r="F51" s="9">
        <v>5250.0</v>
      </c>
      <c r="G51" s="9">
        <v>600.0</v>
      </c>
      <c r="H51" s="10">
        <v>2618.0</v>
      </c>
      <c r="I51" s="11">
        <f t="shared" ref="I51:J51" si="52">IFERROR(F51/E51, 0)</f>
        <v>0.3</v>
      </c>
      <c r="J51" s="11">
        <f t="shared" si="52"/>
        <v>0.1142857143</v>
      </c>
      <c r="K51" s="12">
        <f t="shared" si="3"/>
        <v>0.4986666667</v>
      </c>
      <c r="L51" s="12">
        <f t="shared" si="4"/>
        <v>4.363333333</v>
      </c>
    </row>
    <row r="52">
      <c r="A52" s="7">
        <v>45292.0</v>
      </c>
      <c r="B52" s="8" t="s">
        <v>27</v>
      </c>
      <c r="C52" s="8" t="s">
        <v>15</v>
      </c>
      <c r="D52" s="8" t="s">
        <v>18</v>
      </c>
      <c r="E52" s="9">
        <v>7875.0</v>
      </c>
      <c r="F52" s="9">
        <v>2370.0</v>
      </c>
      <c r="G52" s="9">
        <v>200.0</v>
      </c>
      <c r="H52" s="10">
        <v>1172.0</v>
      </c>
      <c r="I52" s="11">
        <f t="shared" ref="I52:J52" si="53">IFERROR(F52/E52, 0)</f>
        <v>0.300952381</v>
      </c>
      <c r="J52" s="11">
        <f t="shared" si="53"/>
        <v>0.08438818565</v>
      </c>
      <c r="K52" s="12">
        <f t="shared" si="3"/>
        <v>0.4945147679</v>
      </c>
      <c r="L52" s="12">
        <f t="shared" si="4"/>
        <v>5.86</v>
      </c>
    </row>
    <row r="53">
      <c r="A53" s="7">
        <v>45292.0</v>
      </c>
      <c r="B53" s="8" t="s">
        <v>27</v>
      </c>
      <c r="C53" s="8" t="s">
        <v>19</v>
      </c>
      <c r="D53" s="8" t="s">
        <v>16</v>
      </c>
      <c r="E53" s="9">
        <v>26250.0</v>
      </c>
      <c r="F53" s="9">
        <v>7890.0</v>
      </c>
      <c r="G53" s="9">
        <v>600.0</v>
      </c>
      <c r="H53" s="10">
        <v>3924.0</v>
      </c>
      <c r="I53" s="11">
        <f t="shared" ref="I53:J53" si="54">IFERROR(F53/E53, 0)</f>
        <v>0.3005714286</v>
      </c>
      <c r="J53" s="11">
        <f t="shared" si="54"/>
        <v>0.07604562738</v>
      </c>
      <c r="K53" s="12">
        <f t="shared" si="3"/>
        <v>0.497338403</v>
      </c>
      <c r="L53" s="12">
        <f t="shared" si="4"/>
        <v>6.54</v>
      </c>
    </row>
    <row r="54">
      <c r="A54" s="7">
        <v>45292.0</v>
      </c>
      <c r="B54" s="8" t="s">
        <v>27</v>
      </c>
      <c r="C54" s="8" t="s">
        <v>19</v>
      </c>
      <c r="D54" s="8" t="s">
        <v>17</v>
      </c>
      <c r="E54" s="9">
        <v>8750.0</v>
      </c>
      <c r="F54" s="9">
        <v>2640.0</v>
      </c>
      <c r="G54" s="9">
        <v>300.0</v>
      </c>
      <c r="H54" s="10">
        <v>1312.0</v>
      </c>
      <c r="I54" s="11">
        <f t="shared" ref="I54:J54" si="55">IFERROR(F54/E54, 0)</f>
        <v>0.3017142857</v>
      </c>
      <c r="J54" s="11">
        <f t="shared" si="55"/>
        <v>0.1136363636</v>
      </c>
      <c r="K54" s="12">
        <f t="shared" si="3"/>
        <v>0.496969697</v>
      </c>
      <c r="L54" s="12">
        <f t="shared" si="4"/>
        <v>4.373333333</v>
      </c>
    </row>
    <row r="55">
      <c r="A55" s="7">
        <v>45292.0</v>
      </c>
      <c r="B55" s="8" t="s">
        <v>27</v>
      </c>
      <c r="C55" s="8" t="s">
        <v>19</v>
      </c>
      <c r="D55" s="8" t="s">
        <v>18</v>
      </c>
      <c r="E55" s="9">
        <v>3938.0</v>
      </c>
      <c r="F55" s="9">
        <v>1170.0</v>
      </c>
      <c r="G55" s="9">
        <v>100.0</v>
      </c>
      <c r="H55" s="10">
        <v>588.0</v>
      </c>
      <c r="I55" s="11">
        <f t="shared" ref="I55:J55" si="56">IFERROR(F55/E55, 0)</f>
        <v>0.2971051295</v>
      </c>
      <c r="J55" s="11">
        <f t="shared" si="56"/>
        <v>0.08547008547</v>
      </c>
      <c r="K55" s="12">
        <f t="shared" si="3"/>
        <v>0.5025641026</v>
      </c>
      <c r="L55" s="12">
        <f t="shared" si="4"/>
        <v>5.88</v>
      </c>
    </row>
    <row r="56">
      <c r="A56" s="7">
        <v>45292.0</v>
      </c>
      <c r="B56" s="8" t="s">
        <v>28</v>
      </c>
      <c r="C56" s="8" t="s">
        <v>15</v>
      </c>
      <c r="D56" s="8" t="s">
        <v>16</v>
      </c>
      <c r="E56" s="9">
        <v>52500.0</v>
      </c>
      <c r="F56" s="9">
        <v>15750.0</v>
      </c>
      <c r="G56" s="9">
        <v>1300.0</v>
      </c>
      <c r="H56" s="10">
        <v>7872.0</v>
      </c>
      <c r="I56" s="11">
        <f t="shared" ref="I56:J56" si="57">IFERROR(F56/E56, 0)</f>
        <v>0.3</v>
      </c>
      <c r="J56" s="11">
        <f t="shared" si="57"/>
        <v>0.08253968254</v>
      </c>
      <c r="K56" s="12">
        <f t="shared" si="3"/>
        <v>0.4998095238</v>
      </c>
      <c r="L56" s="12">
        <f t="shared" si="4"/>
        <v>6.055384615</v>
      </c>
    </row>
    <row r="57">
      <c r="A57" s="7">
        <v>45292.0</v>
      </c>
      <c r="B57" s="8" t="s">
        <v>28</v>
      </c>
      <c r="C57" s="8" t="s">
        <v>15</v>
      </c>
      <c r="D57" s="8" t="s">
        <v>17</v>
      </c>
      <c r="E57" s="9">
        <v>17500.0</v>
      </c>
      <c r="F57" s="9">
        <v>5250.0</v>
      </c>
      <c r="G57" s="9">
        <v>600.0</v>
      </c>
      <c r="H57" s="10">
        <v>2622.0</v>
      </c>
      <c r="I57" s="11">
        <f t="shared" ref="I57:J57" si="58">IFERROR(F57/E57, 0)</f>
        <v>0.3</v>
      </c>
      <c r="J57" s="11">
        <f t="shared" si="58"/>
        <v>0.1142857143</v>
      </c>
      <c r="K57" s="12">
        <f t="shared" si="3"/>
        <v>0.4994285714</v>
      </c>
      <c r="L57" s="12">
        <f t="shared" si="4"/>
        <v>4.37</v>
      </c>
    </row>
    <row r="58">
      <c r="A58" s="7">
        <v>45292.0</v>
      </c>
      <c r="B58" s="8" t="s">
        <v>28</v>
      </c>
      <c r="C58" s="8" t="s">
        <v>15</v>
      </c>
      <c r="D58" s="8" t="s">
        <v>18</v>
      </c>
      <c r="E58" s="9">
        <v>7875.0</v>
      </c>
      <c r="F58" s="9">
        <v>2370.0</v>
      </c>
      <c r="G58" s="9">
        <v>200.0</v>
      </c>
      <c r="H58" s="10">
        <v>1178.0</v>
      </c>
      <c r="I58" s="11">
        <f t="shared" ref="I58:J58" si="59">IFERROR(F58/E58, 0)</f>
        <v>0.300952381</v>
      </c>
      <c r="J58" s="11">
        <f t="shared" si="59"/>
        <v>0.08438818565</v>
      </c>
      <c r="K58" s="12">
        <f t="shared" si="3"/>
        <v>0.4970464135</v>
      </c>
      <c r="L58" s="12">
        <f t="shared" si="4"/>
        <v>5.89</v>
      </c>
    </row>
    <row r="59">
      <c r="A59" s="7">
        <v>45292.0</v>
      </c>
      <c r="B59" s="8" t="s">
        <v>28</v>
      </c>
      <c r="C59" s="8" t="s">
        <v>19</v>
      </c>
      <c r="D59" s="8" t="s">
        <v>16</v>
      </c>
      <c r="E59" s="9">
        <v>26250.0</v>
      </c>
      <c r="F59" s="9">
        <v>7890.0</v>
      </c>
      <c r="G59" s="9">
        <v>600.0</v>
      </c>
      <c r="H59" s="10">
        <v>3936.0</v>
      </c>
      <c r="I59" s="11">
        <f t="shared" ref="I59:J59" si="60">IFERROR(F59/E59, 0)</f>
        <v>0.3005714286</v>
      </c>
      <c r="J59" s="11">
        <f t="shared" si="60"/>
        <v>0.07604562738</v>
      </c>
      <c r="K59" s="12">
        <f t="shared" si="3"/>
        <v>0.4988593156</v>
      </c>
      <c r="L59" s="12">
        <f t="shared" si="4"/>
        <v>6.56</v>
      </c>
    </row>
    <row r="60">
      <c r="A60" s="7">
        <v>45292.0</v>
      </c>
      <c r="B60" s="8" t="s">
        <v>28</v>
      </c>
      <c r="C60" s="8" t="s">
        <v>19</v>
      </c>
      <c r="D60" s="8" t="s">
        <v>17</v>
      </c>
      <c r="E60" s="9">
        <v>8750.0</v>
      </c>
      <c r="F60" s="9">
        <v>2640.0</v>
      </c>
      <c r="G60" s="9">
        <v>300.0</v>
      </c>
      <c r="H60" s="10">
        <v>1310.0</v>
      </c>
      <c r="I60" s="11">
        <f t="shared" ref="I60:J60" si="61">IFERROR(F60/E60, 0)</f>
        <v>0.3017142857</v>
      </c>
      <c r="J60" s="11">
        <f t="shared" si="61"/>
        <v>0.1136363636</v>
      </c>
      <c r="K60" s="12">
        <f t="shared" si="3"/>
        <v>0.4962121212</v>
      </c>
      <c r="L60" s="12">
        <f t="shared" si="4"/>
        <v>4.366666667</v>
      </c>
    </row>
    <row r="61">
      <c r="A61" s="7">
        <v>45292.0</v>
      </c>
      <c r="B61" s="8" t="s">
        <v>28</v>
      </c>
      <c r="C61" s="8" t="s">
        <v>19</v>
      </c>
      <c r="D61" s="8" t="s">
        <v>18</v>
      </c>
      <c r="E61" s="9">
        <v>3938.0</v>
      </c>
      <c r="F61" s="9">
        <v>1170.0</v>
      </c>
      <c r="G61" s="9">
        <v>100.0</v>
      </c>
      <c r="H61" s="10">
        <v>588.0</v>
      </c>
      <c r="I61" s="11">
        <f t="shared" ref="I61:J61" si="62">IFERROR(F61/E61, 0)</f>
        <v>0.2971051295</v>
      </c>
      <c r="J61" s="11">
        <f t="shared" si="62"/>
        <v>0.08547008547</v>
      </c>
      <c r="K61" s="12">
        <f t="shared" si="3"/>
        <v>0.5025641026</v>
      </c>
      <c r="L61" s="12">
        <f t="shared" si="4"/>
        <v>5.88</v>
      </c>
    </row>
    <row r="62">
      <c r="A62" s="7">
        <v>45292.0</v>
      </c>
      <c r="B62" s="8" t="s">
        <v>29</v>
      </c>
      <c r="C62" s="8" t="s">
        <v>15</v>
      </c>
      <c r="D62" s="8" t="s">
        <v>16</v>
      </c>
      <c r="E62" s="9">
        <v>45000.0</v>
      </c>
      <c r="F62" s="9">
        <v>13500.0</v>
      </c>
      <c r="G62" s="9">
        <v>1100.0</v>
      </c>
      <c r="H62" s="10">
        <v>6708.0</v>
      </c>
      <c r="I62" s="11">
        <f t="shared" ref="I62:J62" si="63">IFERROR(F62/E62, 0)</f>
        <v>0.3</v>
      </c>
      <c r="J62" s="11">
        <f t="shared" si="63"/>
        <v>0.08148148148</v>
      </c>
      <c r="K62" s="12">
        <f t="shared" si="3"/>
        <v>0.4968888889</v>
      </c>
      <c r="L62" s="12">
        <f t="shared" si="4"/>
        <v>6.098181818</v>
      </c>
    </row>
    <row r="63">
      <c r="A63" s="7">
        <v>45292.0</v>
      </c>
      <c r="B63" s="8" t="s">
        <v>29</v>
      </c>
      <c r="C63" s="8" t="s">
        <v>15</v>
      </c>
      <c r="D63" s="8" t="s">
        <v>17</v>
      </c>
      <c r="E63" s="9">
        <v>15000.0</v>
      </c>
      <c r="F63" s="9">
        <v>4500.0</v>
      </c>
      <c r="G63" s="9">
        <v>500.0</v>
      </c>
      <c r="H63" s="10">
        <v>2228.0</v>
      </c>
      <c r="I63" s="11">
        <f t="shared" ref="I63:J63" si="64">IFERROR(F63/E63, 0)</f>
        <v>0.3</v>
      </c>
      <c r="J63" s="11">
        <f t="shared" si="64"/>
        <v>0.1111111111</v>
      </c>
      <c r="K63" s="12">
        <f t="shared" si="3"/>
        <v>0.4951111111</v>
      </c>
      <c r="L63" s="12">
        <f t="shared" si="4"/>
        <v>4.456</v>
      </c>
    </row>
    <row r="64">
      <c r="A64" s="7">
        <v>45292.0</v>
      </c>
      <c r="B64" s="8" t="s">
        <v>29</v>
      </c>
      <c r="C64" s="8" t="s">
        <v>15</v>
      </c>
      <c r="D64" s="8" t="s">
        <v>18</v>
      </c>
      <c r="E64" s="9">
        <v>6750.0</v>
      </c>
      <c r="F64" s="9">
        <v>2040.0</v>
      </c>
      <c r="G64" s="9">
        <v>200.0</v>
      </c>
      <c r="H64" s="10">
        <v>1008.0</v>
      </c>
      <c r="I64" s="11">
        <f t="shared" ref="I64:J64" si="65">IFERROR(F64/E64, 0)</f>
        <v>0.3022222222</v>
      </c>
      <c r="J64" s="11">
        <f t="shared" si="65"/>
        <v>0.09803921569</v>
      </c>
      <c r="K64" s="12">
        <f t="shared" si="3"/>
        <v>0.4941176471</v>
      </c>
      <c r="L64" s="12">
        <f t="shared" si="4"/>
        <v>5.04</v>
      </c>
    </row>
    <row r="65">
      <c r="A65" s="7">
        <v>45292.0</v>
      </c>
      <c r="B65" s="8" t="s">
        <v>29</v>
      </c>
      <c r="C65" s="8" t="s">
        <v>19</v>
      </c>
      <c r="D65" s="8" t="s">
        <v>16</v>
      </c>
      <c r="E65" s="9">
        <v>22500.0</v>
      </c>
      <c r="F65" s="9">
        <v>6750.0</v>
      </c>
      <c r="G65" s="9">
        <v>500.0</v>
      </c>
      <c r="H65" s="10">
        <v>3360.0</v>
      </c>
      <c r="I65" s="11">
        <f t="shared" ref="I65:J65" si="66">IFERROR(F65/E65, 0)</f>
        <v>0.3</v>
      </c>
      <c r="J65" s="11">
        <f t="shared" si="66"/>
        <v>0.07407407407</v>
      </c>
      <c r="K65" s="12">
        <f t="shared" si="3"/>
        <v>0.4977777778</v>
      </c>
      <c r="L65" s="12">
        <f t="shared" si="4"/>
        <v>6.72</v>
      </c>
    </row>
    <row r="66">
      <c r="A66" s="7">
        <v>45292.0</v>
      </c>
      <c r="B66" s="8" t="s">
        <v>29</v>
      </c>
      <c r="C66" s="8" t="s">
        <v>19</v>
      </c>
      <c r="D66" s="8" t="s">
        <v>17</v>
      </c>
      <c r="E66" s="9">
        <v>7500.0</v>
      </c>
      <c r="F66" s="9">
        <v>2250.0</v>
      </c>
      <c r="G66" s="9">
        <v>200.0</v>
      </c>
      <c r="H66" s="10">
        <v>1120.0</v>
      </c>
      <c r="I66" s="11">
        <f t="shared" ref="I66:J66" si="67">IFERROR(F66/E66, 0)</f>
        <v>0.3</v>
      </c>
      <c r="J66" s="11">
        <f t="shared" si="67"/>
        <v>0.08888888889</v>
      </c>
      <c r="K66" s="12">
        <f t="shared" si="3"/>
        <v>0.4977777778</v>
      </c>
      <c r="L66" s="12">
        <f t="shared" si="4"/>
        <v>5.6</v>
      </c>
    </row>
    <row r="67">
      <c r="A67" s="7">
        <v>45292.0</v>
      </c>
      <c r="B67" s="8" t="s">
        <v>29</v>
      </c>
      <c r="C67" s="8" t="s">
        <v>19</v>
      </c>
      <c r="D67" s="8" t="s">
        <v>18</v>
      </c>
      <c r="E67" s="9">
        <v>3375.0</v>
      </c>
      <c r="F67" s="9">
        <v>1020.0</v>
      </c>
      <c r="G67" s="9">
        <v>100.0</v>
      </c>
      <c r="H67" s="10">
        <v>504.0</v>
      </c>
      <c r="I67" s="11">
        <f t="shared" ref="I67:J67" si="68">IFERROR(F67/E67, 0)</f>
        <v>0.3022222222</v>
      </c>
      <c r="J67" s="11">
        <f t="shared" si="68"/>
        <v>0.09803921569</v>
      </c>
      <c r="K67" s="12">
        <f t="shared" si="3"/>
        <v>0.4941176471</v>
      </c>
      <c r="L67" s="12">
        <f t="shared" si="4"/>
        <v>5.04</v>
      </c>
    </row>
    <row r="68">
      <c r="A68" s="7">
        <v>45292.0</v>
      </c>
      <c r="B68" s="8" t="s">
        <v>30</v>
      </c>
      <c r="C68" s="8" t="s">
        <v>15</v>
      </c>
      <c r="D68" s="8" t="s">
        <v>16</v>
      </c>
      <c r="E68" s="9">
        <v>45000.0</v>
      </c>
      <c r="F68" s="9">
        <v>13500.0</v>
      </c>
      <c r="G68" s="9">
        <v>1100.0</v>
      </c>
      <c r="H68" s="10">
        <v>6744.0</v>
      </c>
      <c r="I68" s="11">
        <f t="shared" ref="I68:J68" si="69">IFERROR(F68/E68, 0)</f>
        <v>0.3</v>
      </c>
      <c r="J68" s="11">
        <f t="shared" si="69"/>
        <v>0.08148148148</v>
      </c>
      <c r="K68" s="12">
        <f t="shared" si="3"/>
        <v>0.4995555556</v>
      </c>
      <c r="L68" s="12">
        <f t="shared" si="4"/>
        <v>6.130909091</v>
      </c>
    </row>
    <row r="69">
      <c r="A69" s="7">
        <v>45292.0</v>
      </c>
      <c r="B69" s="8" t="s">
        <v>30</v>
      </c>
      <c r="C69" s="8" t="s">
        <v>15</v>
      </c>
      <c r="D69" s="8" t="s">
        <v>17</v>
      </c>
      <c r="E69" s="9">
        <v>15000.0</v>
      </c>
      <c r="F69" s="9">
        <v>4500.0</v>
      </c>
      <c r="G69" s="9">
        <v>500.0</v>
      </c>
      <c r="H69" s="10">
        <v>2250.0</v>
      </c>
      <c r="I69" s="11">
        <f t="shared" ref="I69:J69" si="70">IFERROR(F69/E69, 0)</f>
        <v>0.3</v>
      </c>
      <c r="J69" s="11">
        <f t="shared" si="70"/>
        <v>0.1111111111</v>
      </c>
      <c r="K69" s="12">
        <f t="shared" si="3"/>
        <v>0.5</v>
      </c>
      <c r="L69" s="12">
        <f t="shared" si="4"/>
        <v>4.5</v>
      </c>
    </row>
    <row r="70">
      <c r="A70" s="7">
        <v>45292.0</v>
      </c>
      <c r="B70" s="8" t="s">
        <v>30</v>
      </c>
      <c r="C70" s="8" t="s">
        <v>15</v>
      </c>
      <c r="D70" s="8" t="s">
        <v>18</v>
      </c>
      <c r="E70" s="9">
        <v>6750.0</v>
      </c>
      <c r="F70" s="9">
        <v>2040.0</v>
      </c>
      <c r="G70" s="9">
        <v>200.0</v>
      </c>
      <c r="H70" s="10">
        <v>1008.0</v>
      </c>
      <c r="I70" s="11">
        <f t="shared" ref="I70:J70" si="71">IFERROR(F70/E70, 0)</f>
        <v>0.3022222222</v>
      </c>
      <c r="J70" s="11">
        <f t="shared" si="71"/>
        <v>0.09803921569</v>
      </c>
      <c r="K70" s="12">
        <f t="shared" si="3"/>
        <v>0.4941176471</v>
      </c>
      <c r="L70" s="12">
        <f t="shared" si="4"/>
        <v>5.04</v>
      </c>
    </row>
    <row r="71">
      <c r="A71" s="7">
        <v>45292.0</v>
      </c>
      <c r="B71" s="8" t="s">
        <v>30</v>
      </c>
      <c r="C71" s="8" t="s">
        <v>19</v>
      </c>
      <c r="D71" s="8" t="s">
        <v>16</v>
      </c>
      <c r="E71" s="9">
        <v>22500.0</v>
      </c>
      <c r="F71" s="9">
        <v>6750.0</v>
      </c>
      <c r="G71" s="9">
        <v>500.0</v>
      </c>
      <c r="H71" s="10">
        <v>3366.0</v>
      </c>
      <c r="I71" s="11">
        <f t="shared" ref="I71:J71" si="72">IFERROR(F71/E71, 0)</f>
        <v>0.3</v>
      </c>
      <c r="J71" s="11">
        <f t="shared" si="72"/>
        <v>0.07407407407</v>
      </c>
      <c r="K71" s="12">
        <f t="shared" si="3"/>
        <v>0.4986666667</v>
      </c>
      <c r="L71" s="12">
        <f t="shared" si="4"/>
        <v>6.732</v>
      </c>
    </row>
    <row r="72">
      <c r="A72" s="7">
        <v>45292.0</v>
      </c>
      <c r="B72" s="8" t="s">
        <v>30</v>
      </c>
      <c r="C72" s="8" t="s">
        <v>19</v>
      </c>
      <c r="D72" s="8" t="s">
        <v>17</v>
      </c>
      <c r="E72" s="9">
        <v>7500.0</v>
      </c>
      <c r="F72" s="9">
        <v>2250.0</v>
      </c>
      <c r="G72" s="9">
        <v>200.0</v>
      </c>
      <c r="H72" s="10">
        <v>1122.0</v>
      </c>
      <c r="I72" s="11">
        <f t="shared" ref="I72:J72" si="73">IFERROR(F72/E72, 0)</f>
        <v>0.3</v>
      </c>
      <c r="J72" s="11">
        <f t="shared" si="73"/>
        <v>0.08888888889</v>
      </c>
      <c r="K72" s="12">
        <f t="shared" si="3"/>
        <v>0.4986666667</v>
      </c>
      <c r="L72" s="12">
        <f t="shared" si="4"/>
        <v>5.61</v>
      </c>
    </row>
    <row r="73">
      <c r="A73" s="7">
        <v>45292.0</v>
      </c>
      <c r="B73" s="8" t="s">
        <v>30</v>
      </c>
      <c r="C73" s="8" t="s">
        <v>19</v>
      </c>
      <c r="D73" s="8" t="s">
        <v>18</v>
      </c>
      <c r="E73" s="9">
        <v>3375.0</v>
      </c>
      <c r="F73" s="9">
        <v>1020.0</v>
      </c>
      <c r="G73" s="9">
        <v>100.0</v>
      </c>
      <c r="H73" s="10">
        <v>504.0</v>
      </c>
      <c r="I73" s="11">
        <f t="shared" ref="I73:J73" si="74">IFERROR(F73/E73, 0)</f>
        <v>0.3022222222</v>
      </c>
      <c r="J73" s="11">
        <f t="shared" si="74"/>
        <v>0.09803921569</v>
      </c>
      <c r="K73" s="12">
        <f t="shared" si="3"/>
        <v>0.4941176471</v>
      </c>
      <c r="L73" s="12">
        <f t="shared" si="4"/>
        <v>5.04</v>
      </c>
    </row>
    <row r="74">
      <c r="A74" s="7">
        <v>45292.0</v>
      </c>
      <c r="B74" s="8" t="s">
        <v>31</v>
      </c>
      <c r="C74" s="8" t="s">
        <v>15</v>
      </c>
      <c r="D74" s="8" t="s">
        <v>16</v>
      </c>
      <c r="E74" s="9">
        <v>37500.0</v>
      </c>
      <c r="F74" s="9">
        <v>11250.0</v>
      </c>
      <c r="G74" s="9">
        <v>900.0</v>
      </c>
      <c r="H74" s="10">
        <v>5616.0</v>
      </c>
      <c r="I74" s="11">
        <f t="shared" ref="I74:J74" si="75">IFERROR(F74/E74, 0)</f>
        <v>0.3</v>
      </c>
      <c r="J74" s="11">
        <f t="shared" si="75"/>
        <v>0.08</v>
      </c>
      <c r="K74" s="12">
        <f t="shared" si="3"/>
        <v>0.4992</v>
      </c>
      <c r="L74" s="12">
        <f t="shared" si="4"/>
        <v>6.24</v>
      </c>
    </row>
    <row r="75">
      <c r="A75" s="7">
        <v>45292.0</v>
      </c>
      <c r="B75" s="8" t="s">
        <v>31</v>
      </c>
      <c r="C75" s="8" t="s">
        <v>15</v>
      </c>
      <c r="D75" s="8" t="s">
        <v>17</v>
      </c>
      <c r="E75" s="9">
        <v>12500.0</v>
      </c>
      <c r="F75" s="9">
        <v>3750.0</v>
      </c>
      <c r="G75" s="9">
        <v>400.0</v>
      </c>
      <c r="H75" s="10">
        <v>1872.0</v>
      </c>
      <c r="I75" s="11">
        <f t="shared" ref="I75:J75" si="76">IFERROR(F75/E75, 0)</f>
        <v>0.3</v>
      </c>
      <c r="J75" s="11">
        <f t="shared" si="76"/>
        <v>0.1066666667</v>
      </c>
      <c r="K75" s="12">
        <f t="shared" si="3"/>
        <v>0.4992</v>
      </c>
      <c r="L75" s="12">
        <f t="shared" si="4"/>
        <v>4.68</v>
      </c>
    </row>
    <row r="76">
      <c r="A76" s="7">
        <v>45292.0</v>
      </c>
      <c r="B76" s="8" t="s">
        <v>31</v>
      </c>
      <c r="C76" s="8" t="s">
        <v>15</v>
      </c>
      <c r="D76" s="8" t="s">
        <v>18</v>
      </c>
      <c r="E76" s="9">
        <v>5625.0</v>
      </c>
      <c r="F76" s="9">
        <v>1680.0</v>
      </c>
      <c r="G76" s="9">
        <v>200.0</v>
      </c>
      <c r="H76" s="10">
        <v>844.0</v>
      </c>
      <c r="I76" s="11">
        <f t="shared" ref="I76:J76" si="77">IFERROR(F76/E76, 0)</f>
        <v>0.2986666667</v>
      </c>
      <c r="J76" s="11">
        <f t="shared" si="77"/>
        <v>0.119047619</v>
      </c>
      <c r="K76" s="12">
        <f t="shared" si="3"/>
        <v>0.5023809524</v>
      </c>
      <c r="L76" s="12">
        <f t="shared" si="4"/>
        <v>4.22</v>
      </c>
    </row>
    <row r="77">
      <c r="A77" s="7">
        <v>45292.0</v>
      </c>
      <c r="B77" s="8" t="s">
        <v>31</v>
      </c>
      <c r="C77" s="8" t="s">
        <v>19</v>
      </c>
      <c r="D77" s="8" t="s">
        <v>16</v>
      </c>
      <c r="E77" s="9">
        <v>18750.0</v>
      </c>
      <c r="F77" s="9">
        <v>5640.0</v>
      </c>
      <c r="G77" s="9">
        <v>400.0</v>
      </c>
      <c r="H77" s="10">
        <v>2808.0</v>
      </c>
      <c r="I77" s="11">
        <f t="shared" ref="I77:J77" si="78">IFERROR(F77/E77, 0)</f>
        <v>0.3008</v>
      </c>
      <c r="J77" s="11">
        <f t="shared" si="78"/>
        <v>0.07092198582</v>
      </c>
      <c r="K77" s="12">
        <f t="shared" si="3"/>
        <v>0.4978723404</v>
      </c>
      <c r="L77" s="12">
        <f t="shared" si="4"/>
        <v>7.02</v>
      </c>
    </row>
    <row r="78">
      <c r="A78" s="7">
        <v>45292.0</v>
      </c>
      <c r="B78" s="8" t="s">
        <v>31</v>
      </c>
      <c r="C78" s="8" t="s">
        <v>19</v>
      </c>
      <c r="D78" s="8" t="s">
        <v>17</v>
      </c>
      <c r="E78" s="9">
        <v>6250.0</v>
      </c>
      <c r="F78" s="9">
        <v>1890.0</v>
      </c>
      <c r="G78" s="9">
        <v>200.0</v>
      </c>
      <c r="H78" s="10">
        <v>936.0</v>
      </c>
      <c r="I78" s="11">
        <f t="shared" ref="I78:J78" si="79">IFERROR(F78/E78, 0)</f>
        <v>0.3024</v>
      </c>
      <c r="J78" s="11">
        <f t="shared" si="79"/>
        <v>0.1058201058</v>
      </c>
      <c r="K78" s="12">
        <f t="shared" si="3"/>
        <v>0.4952380952</v>
      </c>
      <c r="L78" s="12">
        <f t="shared" si="4"/>
        <v>4.68</v>
      </c>
    </row>
    <row r="79">
      <c r="A79" s="7">
        <v>45292.0</v>
      </c>
      <c r="B79" s="8" t="s">
        <v>31</v>
      </c>
      <c r="C79" s="8" t="s">
        <v>19</v>
      </c>
      <c r="D79" s="8" t="s">
        <v>18</v>
      </c>
      <c r="E79" s="9">
        <v>2813.0</v>
      </c>
      <c r="F79" s="9">
        <v>840.0</v>
      </c>
      <c r="G79" s="9">
        <v>100.0</v>
      </c>
      <c r="H79" s="10">
        <v>422.0</v>
      </c>
      <c r="I79" s="11">
        <f t="shared" ref="I79:J79" si="80">IFERROR(F79/E79, 0)</f>
        <v>0.2986135798</v>
      </c>
      <c r="J79" s="11">
        <f t="shared" si="80"/>
        <v>0.119047619</v>
      </c>
      <c r="K79" s="12">
        <f t="shared" si="3"/>
        <v>0.5023809524</v>
      </c>
      <c r="L79" s="12">
        <f t="shared" si="4"/>
        <v>4.22</v>
      </c>
    </row>
    <row r="80">
      <c r="A80" s="7">
        <v>45292.0</v>
      </c>
      <c r="B80" s="8" t="s">
        <v>32</v>
      </c>
      <c r="C80" s="8" t="s">
        <v>15</v>
      </c>
      <c r="D80" s="8" t="s">
        <v>16</v>
      </c>
      <c r="E80" s="9">
        <v>37500.0</v>
      </c>
      <c r="F80" s="9">
        <v>11250.0</v>
      </c>
      <c r="G80" s="9">
        <v>900.0</v>
      </c>
      <c r="H80" s="10">
        <v>5622.0</v>
      </c>
      <c r="I80" s="11">
        <f t="shared" ref="I80:J80" si="81">IFERROR(F80/E80, 0)</f>
        <v>0.3</v>
      </c>
      <c r="J80" s="11">
        <f t="shared" si="81"/>
        <v>0.08</v>
      </c>
      <c r="K80" s="12">
        <f t="shared" si="3"/>
        <v>0.4997333333</v>
      </c>
      <c r="L80" s="12">
        <f t="shared" si="4"/>
        <v>6.246666667</v>
      </c>
    </row>
    <row r="81">
      <c r="A81" s="7">
        <v>45292.0</v>
      </c>
      <c r="B81" s="8" t="s">
        <v>32</v>
      </c>
      <c r="C81" s="8" t="s">
        <v>15</v>
      </c>
      <c r="D81" s="8" t="s">
        <v>17</v>
      </c>
      <c r="E81" s="9">
        <v>12500.0</v>
      </c>
      <c r="F81" s="9">
        <v>3750.0</v>
      </c>
      <c r="G81" s="9">
        <v>400.0</v>
      </c>
      <c r="H81" s="10">
        <v>1874.0</v>
      </c>
      <c r="I81" s="11">
        <f t="shared" ref="I81:J81" si="82">IFERROR(F81/E81, 0)</f>
        <v>0.3</v>
      </c>
      <c r="J81" s="11">
        <f t="shared" si="82"/>
        <v>0.1066666667</v>
      </c>
      <c r="K81" s="12">
        <f t="shared" si="3"/>
        <v>0.4997333333</v>
      </c>
      <c r="L81" s="12">
        <f t="shared" si="4"/>
        <v>4.685</v>
      </c>
    </row>
    <row r="82">
      <c r="A82" s="7">
        <v>45292.0</v>
      </c>
      <c r="B82" s="8" t="s">
        <v>32</v>
      </c>
      <c r="C82" s="8" t="s">
        <v>15</v>
      </c>
      <c r="D82" s="8" t="s">
        <v>18</v>
      </c>
      <c r="E82" s="9">
        <v>5625.0</v>
      </c>
      <c r="F82" s="9">
        <v>1680.0</v>
      </c>
      <c r="G82" s="9">
        <v>200.0</v>
      </c>
      <c r="H82" s="10">
        <v>844.0</v>
      </c>
      <c r="I82" s="11">
        <f t="shared" ref="I82:J82" si="83">IFERROR(F82/E82, 0)</f>
        <v>0.2986666667</v>
      </c>
      <c r="J82" s="11">
        <f t="shared" si="83"/>
        <v>0.119047619</v>
      </c>
      <c r="K82" s="12">
        <f t="shared" si="3"/>
        <v>0.5023809524</v>
      </c>
      <c r="L82" s="12">
        <f t="shared" si="4"/>
        <v>4.22</v>
      </c>
    </row>
    <row r="83">
      <c r="A83" s="7">
        <v>45292.0</v>
      </c>
      <c r="B83" s="8" t="s">
        <v>32</v>
      </c>
      <c r="C83" s="8" t="s">
        <v>19</v>
      </c>
      <c r="D83" s="8" t="s">
        <v>16</v>
      </c>
      <c r="E83" s="9">
        <v>18750.0</v>
      </c>
      <c r="F83" s="9">
        <v>5640.0</v>
      </c>
      <c r="G83" s="9">
        <v>400.0</v>
      </c>
      <c r="H83" s="10">
        <v>2808.0</v>
      </c>
      <c r="I83" s="11">
        <f t="shared" ref="I83:J83" si="84">IFERROR(F83/E83, 0)</f>
        <v>0.3008</v>
      </c>
      <c r="J83" s="11">
        <f t="shared" si="84"/>
        <v>0.07092198582</v>
      </c>
      <c r="K83" s="12">
        <f t="shared" si="3"/>
        <v>0.4978723404</v>
      </c>
      <c r="L83" s="12">
        <f t="shared" si="4"/>
        <v>7.02</v>
      </c>
    </row>
    <row r="84">
      <c r="A84" s="7">
        <v>45292.0</v>
      </c>
      <c r="B84" s="8" t="s">
        <v>32</v>
      </c>
      <c r="C84" s="8" t="s">
        <v>19</v>
      </c>
      <c r="D84" s="8" t="s">
        <v>17</v>
      </c>
      <c r="E84" s="9">
        <v>6250.0</v>
      </c>
      <c r="F84" s="9">
        <v>1890.0</v>
      </c>
      <c r="G84" s="9">
        <v>200.0</v>
      </c>
      <c r="H84" s="10">
        <v>936.0</v>
      </c>
      <c r="I84" s="11">
        <f t="shared" ref="I84:J84" si="85">IFERROR(F84/E84, 0)</f>
        <v>0.3024</v>
      </c>
      <c r="J84" s="11">
        <f t="shared" si="85"/>
        <v>0.1058201058</v>
      </c>
      <c r="K84" s="12">
        <f t="shared" si="3"/>
        <v>0.4952380952</v>
      </c>
      <c r="L84" s="12">
        <f t="shared" si="4"/>
        <v>4.68</v>
      </c>
    </row>
    <row r="85">
      <c r="A85" s="7">
        <v>45292.0</v>
      </c>
      <c r="B85" s="8" t="s">
        <v>32</v>
      </c>
      <c r="C85" s="8" t="s">
        <v>19</v>
      </c>
      <c r="D85" s="8" t="s">
        <v>18</v>
      </c>
      <c r="E85" s="9">
        <v>2813.0</v>
      </c>
      <c r="F85" s="9">
        <v>840.0</v>
      </c>
      <c r="G85" s="9">
        <v>100.0</v>
      </c>
      <c r="H85" s="10">
        <v>422.0</v>
      </c>
      <c r="I85" s="11">
        <f t="shared" ref="I85:J85" si="86">IFERROR(F85/E85, 0)</f>
        <v>0.2986135798</v>
      </c>
      <c r="J85" s="11">
        <f t="shared" si="86"/>
        <v>0.119047619</v>
      </c>
      <c r="K85" s="12">
        <f t="shared" si="3"/>
        <v>0.5023809524</v>
      </c>
      <c r="L85" s="12">
        <f t="shared" si="4"/>
        <v>4.22</v>
      </c>
    </row>
    <row r="86">
      <c r="A86" s="7">
        <v>45292.0</v>
      </c>
      <c r="B86" s="8" t="s">
        <v>33</v>
      </c>
      <c r="C86" s="8" t="s">
        <v>15</v>
      </c>
      <c r="D86" s="8" t="s">
        <v>16</v>
      </c>
      <c r="E86" s="9">
        <v>37500.0</v>
      </c>
      <c r="F86" s="9">
        <v>11250.0</v>
      </c>
      <c r="G86" s="9">
        <v>900.0</v>
      </c>
      <c r="H86" s="10">
        <v>5580.0</v>
      </c>
      <c r="I86" s="11">
        <f t="shared" ref="I86:J86" si="87">IFERROR(F86/E86, 0)</f>
        <v>0.3</v>
      </c>
      <c r="J86" s="11">
        <f t="shared" si="87"/>
        <v>0.08</v>
      </c>
      <c r="K86" s="12">
        <f t="shared" si="3"/>
        <v>0.496</v>
      </c>
      <c r="L86" s="12">
        <f t="shared" si="4"/>
        <v>6.2</v>
      </c>
    </row>
    <row r="87">
      <c r="A87" s="7">
        <v>45292.0</v>
      </c>
      <c r="B87" s="8" t="s">
        <v>33</v>
      </c>
      <c r="C87" s="8" t="s">
        <v>15</v>
      </c>
      <c r="D87" s="8" t="s">
        <v>17</v>
      </c>
      <c r="E87" s="9">
        <v>12500.0</v>
      </c>
      <c r="F87" s="9">
        <v>3750.0</v>
      </c>
      <c r="G87" s="9">
        <v>400.0</v>
      </c>
      <c r="H87" s="10">
        <v>1856.0</v>
      </c>
      <c r="I87" s="11">
        <f t="shared" ref="I87:J87" si="88">IFERROR(F87/E87, 0)</f>
        <v>0.3</v>
      </c>
      <c r="J87" s="11">
        <f t="shared" si="88"/>
        <v>0.1066666667</v>
      </c>
      <c r="K87" s="12">
        <f t="shared" si="3"/>
        <v>0.4949333333</v>
      </c>
      <c r="L87" s="12">
        <f t="shared" si="4"/>
        <v>4.64</v>
      </c>
    </row>
    <row r="88">
      <c r="A88" s="7">
        <v>45292.0</v>
      </c>
      <c r="B88" s="8" t="s">
        <v>33</v>
      </c>
      <c r="C88" s="8" t="s">
        <v>15</v>
      </c>
      <c r="D88" s="8" t="s">
        <v>18</v>
      </c>
      <c r="E88" s="9">
        <v>5625.0</v>
      </c>
      <c r="F88" s="9">
        <v>1680.0</v>
      </c>
      <c r="G88" s="9">
        <v>200.0</v>
      </c>
      <c r="H88" s="10">
        <v>842.0</v>
      </c>
      <c r="I88" s="11">
        <f t="shared" ref="I88:J88" si="89">IFERROR(F88/E88, 0)</f>
        <v>0.2986666667</v>
      </c>
      <c r="J88" s="11">
        <f t="shared" si="89"/>
        <v>0.119047619</v>
      </c>
      <c r="K88" s="12">
        <f t="shared" si="3"/>
        <v>0.5011904762</v>
      </c>
      <c r="L88" s="12">
        <f t="shared" si="4"/>
        <v>4.21</v>
      </c>
    </row>
    <row r="89">
      <c r="A89" s="7">
        <v>45292.0</v>
      </c>
      <c r="B89" s="8" t="s">
        <v>33</v>
      </c>
      <c r="C89" s="8" t="s">
        <v>19</v>
      </c>
      <c r="D89" s="8" t="s">
        <v>16</v>
      </c>
      <c r="E89" s="9">
        <v>18750.0</v>
      </c>
      <c r="F89" s="9">
        <v>5640.0</v>
      </c>
      <c r="G89" s="9">
        <v>400.0</v>
      </c>
      <c r="H89" s="10">
        <v>2796.0</v>
      </c>
      <c r="I89" s="11">
        <f t="shared" ref="I89:J89" si="90">IFERROR(F89/E89, 0)</f>
        <v>0.3008</v>
      </c>
      <c r="J89" s="11">
        <f t="shared" si="90"/>
        <v>0.07092198582</v>
      </c>
      <c r="K89" s="12">
        <f t="shared" si="3"/>
        <v>0.4957446809</v>
      </c>
      <c r="L89" s="12">
        <f t="shared" si="4"/>
        <v>6.99</v>
      </c>
    </row>
    <row r="90">
      <c r="A90" s="7">
        <v>45292.0</v>
      </c>
      <c r="B90" s="8" t="s">
        <v>33</v>
      </c>
      <c r="C90" s="8" t="s">
        <v>19</v>
      </c>
      <c r="D90" s="8" t="s">
        <v>17</v>
      </c>
      <c r="E90" s="9">
        <v>6250.0</v>
      </c>
      <c r="F90" s="9">
        <v>1890.0</v>
      </c>
      <c r="G90" s="9">
        <v>200.0</v>
      </c>
      <c r="H90" s="10">
        <v>928.0</v>
      </c>
      <c r="I90" s="11">
        <f t="shared" ref="I90:J90" si="91">IFERROR(F90/E90, 0)</f>
        <v>0.3024</v>
      </c>
      <c r="J90" s="11">
        <f t="shared" si="91"/>
        <v>0.1058201058</v>
      </c>
      <c r="K90" s="12">
        <f t="shared" si="3"/>
        <v>0.491005291</v>
      </c>
      <c r="L90" s="12">
        <f t="shared" si="4"/>
        <v>4.64</v>
      </c>
    </row>
    <row r="91">
      <c r="A91" s="7">
        <v>45292.0</v>
      </c>
      <c r="B91" s="8" t="s">
        <v>33</v>
      </c>
      <c r="C91" s="8" t="s">
        <v>19</v>
      </c>
      <c r="D91" s="8" t="s">
        <v>18</v>
      </c>
      <c r="E91" s="9">
        <v>2813.0</v>
      </c>
      <c r="F91" s="9">
        <v>840.0</v>
      </c>
      <c r="G91" s="9">
        <v>100.0</v>
      </c>
      <c r="H91" s="10">
        <v>420.0</v>
      </c>
      <c r="I91" s="11">
        <f t="shared" ref="I91:J91" si="92">IFERROR(F91/E91, 0)</f>
        <v>0.2986135798</v>
      </c>
      <c r="J91" s="11">
        <f t="shared" si="92"/>
        <v>0.119047619</v>
      </c>
      <c r="K91" s="12">
        <f t="shared" si="3"/>
        <v>0.5</v>
      </c>
      <c r="L91" s="12">
        <f t="shared" si="4"/>
        <v>4.2</v>
      </c>
    </row>
    <row r="92">
      <c r="A92" s="7">
        <v>45292.0</v>
      </c>
      <c r="B92" s="8" t="s">
        <v>34</v>
      </c>
      <c r="C92" s="8" t="s">
        <v>15</v>
      </c>
      <c r="D92" s="8" t="s">
        <v>16</v>
      </c>
      <c r="E92" s="9">
        <v>37500.0</v>
      </c>
      <c r="F92" s="9">
        <v>11250.0</v>
      </c>
      <c r="G92" s="9">
        <v>900.0</v>
      </c>
      <c r="H92" s="10">
        <v>5616.0</v>
      </c>
      <c r="I92" s="11">
        <f t="shared" ref="I92:J92" si="93">IFERROR(F92/E92, 0)</f>
        <v>0.3</v>
      </c>
      <c r="J92" s="11">
        <f t="shared" si="93"/>
        <v>0.08</v>
      </c>
      <c r="K92" s="12">
        <f t="shared" si="3"/>
        <v>0.4992</v>
      </c>
      <c r="L92" s="12">
        <f t="shared" si="4"/>
        <v>6.24</v>
      </c>
    </row>
    <row r="93">
      <c r="A93" s="7">
        <v>45292.0</v>
      </c>
      <c r="B93" s="8" t="s">
        <v>34</v>
      </c>
      <c r="C93" s="8" t="s">
        <v>15</v>
      </c>
      <c r="D93" s="8" t="s">
        <v>17</v>
      </c>
      <c r="E93" s="9">
        <v>12500.0</v>
      </c>
      <c r="F93" s="9">
        <v>3750.0</v>
      </c>
      <c r="G93" s="9">
        <v>400.0</v>
      </c>
      <c r="H93" s="10">
        <v>1870.0</v>
      </c>
      <c r="I93" s="11">
        <f t="shared" ref="I93:J93" si="94">IFERROR(F93/E93, 0)</f>
        <v>0.3</v>
      </c>
      <c r="J93" s="11">
        <f t="shared" si="94"/>
        <v>0.1066666667</v>
      </c>
      <c r="K93" s="12">
        <f t="shared" si="3"/>
        <v>0.4986666667</v>
      </c>
      <c r="L93" s="12">
        <f t="shared" si="4"/>
        <v>4.675</v>
      </c>
    </row>
    <row r="94">
      <c r="A94" s="7">
        <v>45292.0</v>
      </c>
      <c r="B94" s="8" t="s">
        <v>34</v>
      </c>
      <c r="C94" s="8" t="s">
        <v>15</v>
      </c>
      <c r="D94" s="8" t="s">
        <v>18</v>
      </c>
      <c r="E94" s="9">
        <v>5625.0</v>
      </c>
      <c r="F94" s="9">
        <v>1680.0</v>
      </c>
      <c r="G94" s="9">
        <v>200.0</v>
      </c>
      <c r="H94" s="10">
        <v>840.0</v>
      </c>
      <c r="I94" s="11">
        <f t="shared" ref="I94:J94" si="95">IFERROR(F94/E94, 0)</f>
        <v>0.2986666667</v>
      </c>
      <c r="J94" s="11">
        <f t="shared" si="95"/>
        <v>0.119047619</v>
      </c>
      <c r="K94" s="12">
        <f t="shared" si="3"/>
        <v>0.5</v>
      </c>
      <c r="L94" s="12">
        <f t="shared" si="4"/>
        <v>4.2</v>
      </c>
    </row>
    <row r="95">
      <c r="A95" s="7">
        <v>45292.0</v>
      </c>
      <c r="B95" s="8" t="s">
        <v>34</v>
      </c>
      <c r="C95" s="8" t="s">
        <v>19</v>
      </c>
      <c r="D95" s="8" t="s">
        <v>16</v>
      </c>
      <c r="E95" s="9">
        <v>18750.0</v>
      </c>
      <c r="F95" s="9">
        <v>5640.0</v>
      </c>
      <c r="G95" s="9">
        <v>400.0</v>
      </c>
      <c r="H95" s="10">
        <v>2808.0</v>
      </c>
      <c r="I95" s="11">
        <f t="shared" ref="I95:J95" si="96">IFERROR(F95/E95, 0)</f>
        <v>0.3008</v>
      </c>
      <c r="J95" s="11">
        <f t="shared" si="96"/>
        <v>0.07092198582</v>
      </c>
      <c r="K95" s="12">
        <f t="shared" si="3"/>
        <v>0.4978723404</v>
      </c>
      <c r="L95" s="12">
        <f t="shared" si="4"/>
        <v>7.02</v>
      </c>
    </row>
    <row r="96">
      <c r="A96" s="7">
        <v>45292.0</v>
      </c>
      <c r="B96" s="8" t="s">
        <v>34</v>
      </c>
      <c r="C96" s="8" t="s">
        <v>19</v>
      </c>
      <c r="D96" s="8" t="s">
        <v>17</v>
      </c>
      <c r="E96" s="9">
        <v>6250.0</v>
      </c>
      <c r="F96" s="9">
        <v>1890.0</v>
      </c>
      <c r="G96" s="9">
        <v>200.0</v>
      </c>
      <c r="H96" s="10">
        <v>936.0</v>
      </c>
      <c r="I96" s="11">
        <f t="shared" ref="I96:J96" si="97">IFERROR(F96/E96, 0)</f>
        <v>0.3024</v>
      </c>
      <c r="J96" s="11">
        <f t="shared" si="97"/>
        <v>0.1058201058</v>
      </c>
      <c r="K96" s="12">
        <f t="shared" si="3"/>
        <v>0.4952380952</v>
      </c>
      <c r="L96" s="12">
        <f t="shared" si="4"/>
        <v>4.68</v>
      </c>
    </row>
    <row r="97">
      <c r="A97" s="7">
        <v>45292.0</v>
      </c>
      <c r="B97" s="8" t="s">
        <v>34</v>
      </c>
      <c r="C97" s="8" t="s">
        <v>19</v>
      </c>
      <c r="D97" s="8" t="s">
        <v>18</v>
      </c>
      <c r="E97" s="9">
        <v>2813.0</v>
      </c>
      <c r="F97" s="9">
        <v>840.0</v>
      </c>
      <c r="G97" s="9">
        <v>100.0</v>
      </c>
      <c r="H97" s="10">
        <v>420.0</v>
      </c>
      <c r="I97" s="11">
        <f t="shared" ref="I97:J97" si="98">IFERROR(F97/E97, 0)</f>
        <v>0.2986135798</v>
      </c>
      <c r="J97" s="11">
        <f t="shared" si="98"/>
        <v>0.119047619</v>
      </c>
      <c r="K97" s="12">
        <f t="shared" si="3"/>
        <v>0.5</v>
      </c>
      <c r="L97" s="12">
        <f t="shared" si="4"/>
        <v>4.2</v>
      </c>
    </row>
    <row r="98">
      <c r="A98" s="7">
        <v>45292.0</v>
      </c>
      <c r="B98" s="8" t="s">
        <v>35</v>
      </c>
      <c r="C98" s="8" t="s">
        <v>15</v>
      </c>
      <c r="D98" s="8" t="s">
        <v>16</v>
      </c>
      <c r="E98" s="9">
        <v>30000.0</v>
      </c>
      <c r="F98" s="9">
        <v>9000.0</v>
      </c>
      <c r="G98" s="9">
        <v>700.0</v>
      </c>
      <c r="H98" s="10">
        <v>4482.0</v>
      </c>
      <c r="I98" s="11">
        <f t="shared" ref="I98:J98" si="99">IFERROR(F98/E98, 0)</f>
        <v>0.3</v>
      </c>
      <c r="J98" s="11">
        <f t="shared" si="99"/>
        <v>0.07777777778</v>
      </c>
      <c r="K98" s="12">
        <f t="shared" si="3"/>
        <v>0.498</v>
      </c>
      <c r="L98" s="12">
        <f t="shared" si="4"/>
        <v>6.402857143</v>
      </c>
    </row>
    <row r="99">
      <c r="A99" s="7">
        <v>45292.0</v>
      </c>
      <c r="B99" s="8" t="s">
        <v>35</v>
      </c>
      <c r="C99" s="8" t="s">
        <v>15</v>
      </c>
      <c r="D99" s="8" t="s">
        <v>17</v>
      </c>
      <c r="E99" s="9">
        <v>10000.0</v>
      </c>
      <c r="F99" s="9">
        <v>3000.0</v>
      </c>
      <c r="G99" s="9">
        <v>300.0</v>
      </c>
      <c r="H99" s="10">
        <v>1498.0</v>
      </c>
      <c r="I99" s="11">
        <f t="shared" ref="I99:J99" si="100">IFERROR(F99/E99, 0)</f>
        <v>0.3</v>
      </c>
      <c r="J99" s="11">
        <f t="shared" si="100"/>
        <v>0.1</v>
      </c>
      <c r="K99" s="12">
        <f t="shared" si="3"/>
        <v>0.4993333333</v>
      </c>
      <c r="L99" s="12">
        <f t="shared" si="4"/>
        <v>4.993333333</v>
      </c>
    </row>
    <row r="100">
      <c r="A100" s="7">
        <v>45292.0</v>
      </c>
      <c r="B100" s="8" t="s">
        <v>35</v>
      </c>
      <c r="C100" s="8" t="s">
        <v>15</v>
      </c>
      <c r="D100" s="8" t="s">
        <v>18</v>
      </c>
      <c r="E100" s="9">
        <v>4500.0</v>
      </c>
      <c r="F100" s="9">
        <v>1350.0</v>
      </c>
      <c r="G100" s="9">
        <v>100.0</v>
      </c>
      <c r="H100" s="10">
        <v>674.0</v>
      </c>
      <c r="I100" s="11">
        <f t="shared" ref="I100:J100" si="101">IFERROR(F100/E100, 0)</f>
        <v>0.3</v>
      </c>
      <c r="J100" s="11">
        <f t="shared" si="101"/>
        <v>0.07407407407</v>
      </c>
      <c r="K100" s="12">
        <f t="shared" si="3"/>
        <v>0.4992592593</v>
      </c>
      <c r="L100" s="12">
        <f t="shared" si="4"/>
        <v>6.74</v>
      </c>
    </row>
    <row r="101">
      <c r="A101" s="7">
        <v>45292.0</v>
      </c>
      <c r="B101" s="8" t="s">
        <v>35</v>
      </c>
      <c r="C101" s="8" t="s">
        <v>19</v>
      </c>
      <c r="D101" s="8" t="s">
        <v>16</v>
      </c>
      <c r="E101" s="9">
        <v>15000.0</v>
      </c>
      <c r="F101" s="9">
        <v>4500.0</v>
      </c>
      <c r="G101" s="9">
        <v>400.0</v>
      </c>
      <c r="H101" s="10">
        <v>2244.0</v>
      </c>
      <c r="I101" s="11">
        <f t="shared" ref="I101:J101" si="102">IFERROR(F101/E101, 0)</f>
        <v>0.3</v>
      </c>
      <c r="J101" s="11">
        <f t="shared" si="102"/>
        <v>0.08888888889</v>
      </c>
      <c r="K101" s="12">
        <f t="shared" si="3"/>
        <v>0.4986666667</v>
      </c>
      <c r="L101" s="12">
        <f t="shared" si="4"/>
        <v>5.61</v>
      </c>
    </row>
    <row r="102">
      <c r="A102" s="7">
        <v>45292.0</v>
      </c>
      <c r="B102" s="8" t="s">
        <v>35</v>
      </c>
      <c r="C102" s="8" t="s">
        <v>19</v>
      </c>
      <c r="D102" s="8" t="s">
        <v>17</v>
      </c>
      <c r="E102" s="9">
        <v>5000.0</v>
      </c>
      <c r="F102" s="9">
        <v>1500.0</v>
      </c>
      <c r="G102" s="9">
        <v>200.0</v>
      </c>
      <c r="H102" s="10">
        <v>748.0</v>
      </c>
      <c r="I102" s="11">
        <f t="shared" ref="I102:J102" si="103">IFERROR(F102/E102, 0)</f>
        <v>0.3</v>
      </c>
      <c r="J102" s="11">
        <f t="shared" si="103"/>
        <v>0.1333333333</v>
      </c>
      <c r="K102" s="12">
        <f t="shared" si="3"/>
        <v>0.4986666667</v>
      </c>
      <c r="L102" s="12">
        <f t="shared" si="4"/>
        <v>3.74</v>
      </c>
    </row>
    <row r="103">
      <c r="A103" s="7">
        <v>45292.0</v>
      </c>
      <c r="B103" s="8" t="s">
        <v>35</v>
      </c>
      <c r="C103" s="8" t="s">
        <v>19</v>
      </c>
      <c r="D103" s="8" t="s">
        <v>18</v>
      </c>
      <c r="E103" s="9">
        <v>2250.0</v>
      </c>
      <c r="F103" s="9">
        <v>690.0</v>
      </c>
      <c r="G103" s="9">
        <v>100.0</v>
      </c>
      <c r="H103" s="10">
        <v>336.0</v>
      </c>
      <c r="I103" s="11">
        <f t="shared" ref="I103:J103" si="104">IFERROR(F103/E103, 0)</f>
        <v>0.3066666667</v>
      </c>
      <c r="J103" s="11">
        <f t="shared" si="104"/>
        <v>0.1449275362</v>
      </c>
      <c r="K103" s="12">
        <f t="shared" si="3"/>
        <v>0.4869565217</v>
      </c>
      <c r="L103" s="12">
        <f t="shared" si="4"/>
        <v>3.36</v>
      </c>
    </row>
    <row r="104">
      <c r="A104" s="7">
        <v>45292.0</v>
      </c>
      <c r="B104" s="8" t="s">
        <v>36</v>
      </c>
      <c r="C104" s="8" t="s">
        <v>15</v>
      </c>
      <c r="D104" s="8" t="s">
        <v>16</v>
      </c>
      <c r="E104" s="9">
        <v>30000.0</v>
      </c>
      <c r="F104" s="9">
        <v>9000.0</v>
      </c>
      <c r="G104" s="9">
        <v>700.0</v>
      </c>
      <c r="H104" s="10">
        <v>4482.0</v>
      </c>
      <c r="I104" s="11">
        <f t="shared" ref="I104:J104" si="105">IFERROR(F104/E104, 0)</f>
        <v>0.3</v>
      </c>
      <c r="J104" s="11">
        <f t="shared" si="105"/>
        <v>0.07777777778</v>
      </c>
      <c r="K104" s="12">
        <f t="shared" si="3"/>
        <v>0.498</v>
      </c>
      <c r="L104" s="12">
        <f t="shared" si="4"/>
        <v>6.402857143</v>
      </c>
    </row>
    <row r="105">
      <c r="A105" s="7">
        <v>45292.0</v>
      </c>
      <c r="B105" s="8" t="s">
        <v>36</v>
      </c>
      <c r="C105" s="8" t="s">
        <v>15</v>
      </c>
      <c r="D105" s="8" t="s">
        <v>17</v>
      </c>
      <c r="E105" s="9">
        <v>10000.0</v>
      </c>
      <c r="F105" s="9">
        <v>3000.0</v>
      </c>
      <c r="G105" s="9">
        <v>300.0</v>
      </c>
      <c r="H105" s="10">
        <v>1498.0</v>
      </c>
      <c r="I105" s="11">
        <f t="shared" ref="I105:J105" si="106">IFERROR(F105/E105, 0)</f>
        <v>0.3</v>
      </c>
      <c r="J105" s="11">
        <f t="shared" si="106"/>
        <v>0.1</v>
      </c>
      <c r="K105" s="12">
        <f t="shared" si="3"/>
        <v>0.4993333333</v>
      </c>
      <c r="L105" s="12">
        <f t="shared" si="4"/>
        <v>4.993333333</v>
      </c>
    </row>
    <row r="106">
      <c r="A106" s="7">
        <v>45292.0</v>
      </c>
      <c r="B106" s="8" t="s">
        <v>36</v>
      </c>
      <c r="C106" s="8" t="s">
        <v>15</v>
      </c>
      <c r="D106" s="8" t="s">
        <v>18</v>
      </c>
      <c r="E106" s="9">
        <v>4500.0</v>
      </c>
      <c r="F106" s="9">
        <v>1350.0</v>
      </c>
      <c r="G106" s="9">
        <v>100.0</v>
      </c>
      <c r="H106" s="10">
        <v>674.0</v>
      </c>
      <c r="I106" s="11">
        <f t="shared" ref="I106:J106" si="107">IFERROR(F106/E106, 0)</f>
        <v>0.3</v>
      </c>
      <c r="J106" s="11">
        <f t="shared" si="107"/>
        <v>0.07407407407</v>
      </c>
      <c r="K106" s="12">
        <f t="shared" si="3"/>
        <v>0.4992592593</v>
      </c>
      <c r="L106" s="12">
        <f t="shared" si="4"/>
        <v>6.74</v>
      </c>
    </row>
    <row r="107">
      <c r="A107" s="7">
        <v>45292.0</v>
      </c>
      <c r="B107" s="8" t="s">
        <v>36</v>
      </c>
      <c r="C107" s="8" t="s">
        <v>19</v>
      </c>
      <c r="D107" s="8" t="s">
        <v>16</v>
      </c>
      <c r="E107" s="9">
        <v>15000.0</v>
      </c>
      <c r="F107" s="9">
        <v>4500.0</v>
      </c>
      <c r="G107" s="9">
        <v>400.0</v>
      </c>
      <c r="H107" s="10">
        <v>2244.0</v>
      </c>
      <c r="I107" s="11">
        <f t="shared" ref="I107:J107" si="108">IFERROR(F107/E107, 0)</f>
        <v>0.3</v>
      </c>
      <c r="J107" s="11">
        <f t="shared" si="108"/>
        <v>0.08888888889</v>
      </c>
      <c r="K107" s="12">
        <f t="shared" si="3"/>
        <v>0.4986666667</v>
      </c>
      <c r="L107" s="12">
        <f t="shared" si="4"/>
        <v>5.61</v>
      </c>
    </row>
    <row r="108">
      <c r="A108" s="7">
        <v>45292.0</v>
      </c>
      <c r="B108" s="8" t="s">
        <v>36</v>
      </c>
      <c r="C108" s="8" t="s">
        <v>19</v>
      </c>
      <c r="D108" s="8" t="s">
        <v>17</v>
      </c>
      <c r="E108" s="9">
        <v>5000.0</v>
      </c>
      <c r="F108" s="9">
        <v>1500.0</v>
      </c>
      <c r="G108" s="9">
        <v>200.0</v>
      </c>
      <c r="H108" s="10">
        <v>748.0</v>
      </c>
      <c r="I108" s="11">
        <f t="shared" ref="I108:J108" si="109">IFERROR(F108/E108, 0)</f>
        <v>0.3</v>
      </c>
      <c r="J108" s="11">
        <f t="shared" si="109"/>
        <v>0.1333333333</v>
      </c>
      <c r="K108" s="12">
        <f t="shared" si="3"/>
        <v>0.4986666667</v>
      </c>
      <c r="L108" s="12">
        <f t="shared" si="4"/>
        <v>3.74</v>
      </c>
    </row>
    <row r="109">
      <c r="A109" s="7">
        <v>45292.0</v>
      </c>
      <c r="B109" s="8" t="s">
        <v>36</v>
      </c>
      <c r="C109" s="8" t="s">
        <v>19</v>
      </c>
      <c r="D109" s="8" t="s">
        <v>18</v>
      </c>
      <c r="E109" s="9">
        <v>2250.0</v>
      </c>
      <c r="F109" s="9">
        <v>690.0</v>
      </c>
      <c r="G109" s="9">
        <v>100.0</v>
      </c>
      <c r="H109" s="10">
        <v>336.0</v>
      </c>
      <c r="I109" s="11">
        <f t="shared" ref="I109:J109" si="110">IFERROR(F109/E109, 0)</f>
        <v>0.3066666667</v>
      </c>
      <c r="J109" s="11">
        <f t="shared" si="110"/>
        <v>0.1449275362</v>
      </c>
      <c r="K109" s="12">
        <f t="shared" si="3"/>
        <v>0.4869565217</v>
      </c>
      <c r="L109" s="12">
        <f t="shared" si="4"/>
        <v>3.36</v>
      </c>
    </row>
    <row r="110">
      <c r="A110" s="7">
        <v>45292.0</v>
      </c>
      <c r="B110" s="8" t="s">
        <v>37</v>
      </c>
      <c r="C110" s="8" t="s">
        <v>15</v>
      </c>
      <c r="D110" s="8" t="s">
        <v>16</v>
      </c>
      <c r="E110" s="9">
        <v>30000.0</v>
      </c>
      <c r="F110" s="9">
        <v>9000.0</v>
      </c>
      <c r="G110" s="9">
        <v>700.0</v>
      </c>
      <c r="H110" s="10">
        <v>4482.0</v>
      </c>
      <c r="I110" s="11">
        <f t="shared" ref="I110:J110" si="111">IFERROR(F110/E110, 0)</f>
        <v>0.3</v>
      </c>
      <c r="J110" s="11">
        <f t="shared" si="111"/>
        <v>0.07777777778</v>
      </c>
      <c r="K110" s="12">
        <f t="shared" si="3"/>
        <v>0.498</v>
      </c>
      <c r="L110" s="12">
        <f t="shared" si="4"/>
        <v>6.402857143</v>
      </c>
    </row>
    <row r="111">
      <c r="A111" s="7">
        <v>45292.0</v>
      </c>
      <c r="B111" s="8" t="s">
        <v>37</v>
      </c>
      <c r="C111" s="8" t="s">
        <v>15</v>
      </c>
      <c r="D111" s="8" t="s">
        <v>17</v>
      </c>
      <c r="E111" s="9">
        <v>10000.0</v>
      </c>
      <c r="F111" s="9">
        <v>3000.0</v>
      </c>
      <c r="G111" s="9">
        <v>300.0</v>
      </c>
      <c r="H111" s="10">
        <v>1498.0</v>
      </c>
      <c r="I111" s="11">
        <f t="shared" ref="I111:J111" si="112">IFERROR(F111/E111, 0)</f>
        <v>0.3</v>
      </c>
      <c r="J111" s="11">
        <f t="shared" si="112"/>
        <v>0.1</v>
      </c>
      <c r="K111" s="12">
        <f t="shared" si="3"/>
        <v>0.4993333333</v>
      </c>
      <c r="L111" s="12">
        <f t="shared" si="4"/>
        <v>4.993333333</v>
      </c>
    </row>
    <row r="112">
      <c r="A112" s="7">
        <v>45292.0</v>
      </c>
      <c r="B112" s="8" t="s">
        <v>37</v>
      </c>
      <c r="C112" s="8" t="s">
        <v>15</v>
      </c>
      <c r="D112" s="8" t="s">
        <v>18</v>
      </c>
      <c r="E112" s="9">
        <v>4500.0</v>
      </c>
      <c r="F112" s="9">
        <v>1350.0</v>
      </c>
      <c r="G112" s="9">
        <v>100.0</v>
      </c>
      <c r="H112" s="10">
        <v>674.0</v>
      </c>
      <c r="I112" s="11">
        <f t="shared" ref="I112:J112" si="113">IFERROR(F112/E112, 0)</f>
        <v>0.3</v>
      </c>
      <c r="J112" s="11">
        <f t="shared" si="113"/>
        <v>0.07407407407</v>
      </c>
      <c r="K112" s="12">
        <f t="shared" si="3"/>
        <v>0.4992592593</v>
      </c>
      <c r="L112" s="12">
        <f t="shared" si="4"/>
        <v>6.74</v>
      </c>
    </row>
    <row r="113">
      <c r="A113" s="7">
        <v>45292.0</v>
      </c>
      <c r="B113" s="8" t="s">
        <v>37</v>
      </c>
      <c r="C113" s="8" t="s">
        <v>19</v>
      </c>
      <c r="D113" s="8" t="s">
        <v>16</v>
      </c>
      <c r="E113" s="9">
        <v>15000.0</v>
      </c>
      <c r="F113" s="9">
        <v>4500.0</v>
      </c>
      <c r="G113" s="9">
        <v>400.0</v>
      </c>
      <c r="H113" s="10">
        <v>2244.0</v>
      </c>
      <c r="I113" s="11">
        <f t="shared" ref="I113:J113" si="114">IFERROR(F113/E113, 0)</f>
        <v>0.3</v>
      </c>
      <c r="J113" s="11">
        <f t="shared" si="114"/>
        <v>0.08888888889</v>
      </c>
      <c r="K113" s="12">
        <f t="shared" si="3"/>
        <v>0.4986666667</v>
      </c>
      <c r="L113" s="12">
        <f t="shared" si="4"/>
        <v>5.61</v>
      </c>
    </row>
    <row r="114">
      <c r="A114" s="7">
        <v>45292.0</v>
      </c>
      <c r="B114" s="8" t="s">
        <v>37</v>
      </c>
      <c r="C114" s="8" t="s">
        <v>19</v>
      </c>
      <c r="D114" s="8" t="s">
        <v>17</v>
      </c>
      <c r="E114" s="9">
        <v>5000.0</v>
      </c>
      <c r="F114" s="9">
        <v>1500.0</v>
      </c>
      <c r="G114" s="9">
        <v>200.0</v>
      </c>
      <c r="H114" s="10">
        <v>748.0</v>
      </c>
      <c r="I114" s="11">
        <f t="shared" ref="I114:J114" si="115">IFERROR(F114/E114, 0)</f>
        <v>0.3</v>
      </c>
      <c r="J114" s="11">
        <f t="shared" si="115"/>
        <v>0.1333333333</v>
      </c>
      <c r="K114" s="12">
        <f t="shared" si="3"/>
        <v>0.4986666667</v>
      </c>
      <c r="L114" s="12">
        <f t="shared" si="4"/>
        <v>3.74</v>
      </c>
    </row>
    <row r="115">
      <c r="A115" s="7">
        <v>45292.0</v>
      </c>
      <c r="B115" s="8" t="s">
        <v>37</v>
      </c>
      <c r="C115" s="8" t="s">
        <v>19</v>
      </c>
      <c r="D115" s="8" t="s">
        <v>18</v>
      </c>
      <c r="E115" s="9">
        <v>2250.0</v>
      </c>
      <c r="F115" s="9">
        <v>690.0</v>
      </c>
      <c r="G115" s="9">
        <v>100.0</v>
      </c>
      <c r="H115" s="10">
        <v>336.0</v>
      </c>
      <c r="I115" s="11">
        <f t="shared" ref="I115:J115" si="116">IFERROR(F115/E115, 0)</f>
        <v>0.3066666667</v>
      </c>
      <c r="J115" s="11">
        <f t="shared" si="116"/>
        <v>0.1449275362</v>
      </c>
      <c r="K115" s="12">
        <f t="shared" si="3"/>
        <v>0.4869565217</v>
      </c>
      <c r="L115" s="12">
        <f t="shared" si="4"/>
        <v>3.36</v>
      </c>
    </row>
    <row r="116">
      <c r="A116" s="7">
        <v>45292.0</v>
      </c>
      <c r="B116" s="8" t="s">
        <v>38</v>
      </c>
      <c r="C116" s="8" t="s">
        <v>15</v>
      </c>
      <c r="D116" s="8" t="s">
        <v>16</v>
      </c>
      <c r="E116" s="9">
        <v>30000.0</v>
      </c>
      <c r="F116" s="9">
        <v>9000.0</v>
      </c>
      <c r="G116" s="9">
        <v>700.0</v>
      </c>
      <c r="H116" s="10">
        <v>4482.0</v>
      </c>
      <c r="I116" s="11">
        <f t="shared" ref="I116:J116" si="117">IFERROR(F116/E116, 0)</f>
        <v>0.3</v>
      </c>
      <c r="J116" s="11">
        <f t="shared" si="117"/>
        <v>0.07777777778</v>
      </c>
      <c r="K116" s="12">
        <f t="shared" si="3"/>
        <v>0.498</v>
      </c>
      <c r="L116" s="12">
        <f t="shared" si="4"/>
        <v>6.402857143</v>
      </c>
    </row>
    <row r="117">
      <c r="A117" s="7">
        <v>45292.0</v>
      </c>
      <c r="B117" s="8" t="s">
        <v>38</v>
      </c>
      <c r="C117" s="8" t="s">
        <v>15</v>
      </c>
      <c r="D117" s="8" t="s">
        <v>17</v>
      </c>
      <c r="E117" s="9">
        <v>10000.0</v>
      </c>
      <c r="F117" s="9">
        <v>3000.0</v>
      </c>
      <c r="G117" s="9">
        <v>300.0</v>
      </c>
      <c r="H117" s="10">
        <v>1498.0</v>
      </c>
      <c r="I117" s="11">
        <f t="shared" ref="I117:J117" si="118">IFERROR(F117/E117, 0)</f>
        <v>0.3</v>
      </c>
      <c r="J117" s="11">
        <f t="shared" si="118"/>
        <v>0.1</v>
      </c>
      <c r="K117" s="12">
        <f t="shared" si="3"/>
        <v>0.4993333333</v>
      </c>
      <c r="L117" s="12">
        <f t="shared" si="4"/>
        <v>4.993333333</v>
      </c>
    </row>
    <row r="118">
      <c r="A118" s="7">
        <v>45292.0</v>
      </c>
      <c r="B118" s="8" t="s">
        <v>38</v>
      </c>
      <c r="C118" s="8" t="s">
        <v>15</v>
      </c>
      <c r="D118" s="8" t="s">
        <v>18</v>
      </c>
      <c r="E118" s="9">
        <v>4500.0</v>
      </c>
      <c r="F118" s="9">
        <v>1350.0</v>
      </c>
      <c r="G118" s="9">
        <v>100.0</v>
      </c>
      <c r="H118" s="10">
        <v>674.0</v>
      </c>
      <c r="I118" s="11">
        <f t="shared" ref="I118:J118" si="119">IFERROR(F118/E118, 0)</f>
        <v>0.3</v>
      </c>
      <c r="J118" s="11">
        <f t="shared" si="119"/>
        <v>0.07407407407</v>
      </c>
      <c r="K118" s="12">
        <f t="shared" si="3"/>
        <v>0.4992592593</v>
      </c>
      <c r="L118" s="12">
        <f t="shared" si="4"/>
        <v>6.74</v>
      </c>
    </row>
    <row r="119">
      <c r="A119" s="7">
        <v>45292.0</v>
      </c>
      <c r="B119" s="8" t="s">
        <v>38</v>
      </c>
      <c r="C119" s="8" t="s">
        <v>19</v>
      </c>
      <c r="D119" s="8" t="s">
        <v>16</v>
      </c>
      <c r="E119" s="9">
        <v>15000.0</v>
      </c>
      <c r="F119" s="9">
        <v>4500.0</v>
      </c>
      <c r="G119" s="9">
        <v>400.0</v>
      </c>
      <c r="H119" s="10">
        <v>2244.0</v>
      </c>
      <c r="I119" s="11">
        <f t="shared" ref="I119:J119" si="120">IFERROR(F119/E119, 0)</f>
        <v>0.3</v>
      </c>
      <c r="J119" s="11">
        <f t="shared" si="120"/>
        <v>0.08888888889</v>
      </c>
      <c r="K119" s="12">
        <f t="shared" si="3"/>
        <v>0.4986666667</v>
      </c>
      <c r="L119" s="12">
        <f t="shared" si="4"/>
        <v>5.61</v>
      </c>
    </row>
    <row r="120">
      <c r="A120" s="7">
        <v>45292.0</v>
      </c>
      <c r="B120" s="8" t="s">
        <v>38</v>
      </c>
      <c r="C120" s="8" t="s">
        <v>19</v>
      </c>
      <c r="D120" s="8" t="s">
        <v>17</v>
      </c>
      <c r="E120" s="9">
        <v>5000.0</v>
      </c>
      <c r="F120" s="9">
        <v>1500.0</v>
      </c>
      <c r="G120" s="9">
        <v>200.0</v>
      </c>
      <c r="H120" s="10">
        <v>748.0</v>
      </c>
      <c r="I120" s="11">
        <f t="shared" ref="I120:J120" si="121">IFERROR(F120/E120, 0)</f>
        <v>0.3</v>
      </c>
      <c r="J120" s="11">
        <f t="shared" si="121"/>
        <v>0.1333333333</v>
      </c>
      <c r="K120" s="12">
        <f t="shared" si="3"/>
        <v>0.4986666667</v>
      </c>
      <c r="L120" s="12">
        <f t="shared" si="4"/>
        <v>3.74</v>
      </c>
    </row>
    <row r="121">
      <c r="A121" s="7">
        <v>45292.0</v>
      </c>
      <c r="B121" s="8" t="s">
        <v>38</v>
      </c>
      <c r="C121" s="8" t="s">
        <v>19</v>
      </c>
      <c r="D121" s="8" t="s">
        <v>18</v>
      </c>
      <c r="E121" s="9">
        <v>2250.0</v>
      </c>
      <c r="F121" s="9">
        <v>690.0</v>
      </c>
      <c r="G121" s="9">
        <v>100.0</v>
      </c>
      <c r="H121" s="10">
        <v>336.0</v>
      </c>
      <c r="I121" s="11">
        <f t="shared" ref="I121:J121" si="122">IFERROR(F121/E121, 0)</f>
        <v>0.3066666667</v>
      </c>
      <c r="J121" s="11">
        <f t="shared" si="122"/>
        <v>0.1449275362</v>
      </c>
      <c r="K121" s="12">
        <f t="shared" si="3"/>
        <v>0.4869565217</v>
      </c>
      <c r="L121" s="12">
        <f t="shared" si="4"/>
        <v>3.36</v>
      </c>
    </row>
    <row r="122">
      <c r="A122" s="7">
        <v>45292.0</v>
      </c>
      <c r="B122" s="8" t="s">
        <v>39</v>
      </c>
      <c r="C122" s="8" t="s">
        <v>15</v>
      </c>
      <c r="D122" s="8" t="s">
        <v>16</v>
      </c>
      <c r="E122" s="9">
        <v>22500.0</v>
      </c>
      <c r="F122" s="9">
        <v>6750.0</v>
      </c>
      <c r="G122" s="9">
        <v>500.0</v>
      </c>
      <c r="H122" s="10">
        <v>3366.0</v>
      </c>
      <c r="I122" s="11">
        <f t="shared" ref="I122:J122" si="123">IFERROR(F122/E122, 0)</f>
        <v>0.3</v>
      </c>
      <c r="J122" s="11">
        <f t="shared" si="123"/>
        <v>0.07407407407</v>
      </c>
      <c r="K122" s="12">
        <f t="shared" si="3"/>
        <v>0.4986666667</v>
      </c>
      <c r="L122" s="12">
        <f t="shared" si="4"/>
        <v>6.732</v>
      </c>
    </row>
    <row r="123">
      <c r="A123" s="7">
        <v>45292.0</v>
      </c>
      <c r="B123" s="8" t="s">
        <v>39</v>
      </c>
      <c r="C123" s="8" t="s">
        <v>15</v>
      </c>
      <c r="D123" s="8" t="s">
        <v>17</v>
      </c>
      <c r="E123" s="9">
        <v>7500.0</v>
      </c>
      <c r="F123" s="9">
        <v>2250.0</v>
      </c>
      <c r="G123" s="9">
        <v>200.0</v>
      </c>
      <c r="H123" s="10">
        <v>1122.0</v>
      </c>
      <c r="I123" s="11">
        <f t="shared" ref="I123:J123" si="124">IFERROR(F123/E123, 0)</f>
        <v>0.3</v>
      </c>
      <c r="J123" s="11">
        <f t="shared" si="124"/>
        <v>0.08888888889</v>
      </c>
      <c r="K123" s="12">
        <f t="shared" si="3"/>
        <v>0.4986666667</v>
      </c>
      <c r="L123" s="12">
        <f t="shared" si="4"/>
        <v>5.61</v>
      </c>
    </row>
    <row r="124">
      <c r="A124" s="7">
        <v>45292.0</v>
      </c>
      <c r="B124" s="8" t="s">
        <v>39</v>
      </c>
      <c r="C124" s="8" t="s">
        <v>15</v>
      </c>
      <c r="D124" s="8" t="s">
        <v>18</v>
      </c>
      <c r="E124" s="9">
        <v>3375.0</v>
      </c>
      <c r="F124" s="9">
        <v>1020.0</v>
      </c>
      <c r="G124" s="9">
        <v>100.0</v>
      </c>
      <c r="H124" s="10">
        <v>504.0</v>
      </c>
      <c r="I124" s="11">
        <f t="shared" ref="I124:J124" si="125">IFERROR(F124/E124, 0)</f>
        <v>0.3022222222</v>
      </c>
      <c r="J124" s="11">
        <f t="shared" si="125"/>
        <v>0.09803921569</v>
      </c>
      <c r="K124" s="12">
        <f t="shared" si="3"/>
        <v>0.4941176471</v>
      </c>
      <c r="L124" s="12">
        <f t="shared" si="4"/>
        <v>5.04</v>
      </c>
    </row>
    <row r="125">
      <c r="A125" s="7">
        <v>45292.0</v>
      </c>
      <c r="B125" s="8" t="s">
        <v>39</v>
      </c>
      <c r="C125" s="8" t="s">
        <v>19</v>
      </c>
      <c r="D125" s="8" t="s">
        <v>16</v>
      </c>
      <c r="E125" s="9">
        <v>11250.0</v>
      </c>
      <c r="F125" s="9">
        <v>3390.0</v>
      </c>
      <c r="G125" s="9">
        <v>300.0</v>
      </c>
      <c r="H125" s="10">
        <v>1680.0</v>
      </c>
      <c r="I125" s="11">
        <f t="shared" ref="I125:J125" si="126">IFERROR(F125/E125, 0)</f>
        <v>0.3013333333</v>
      </c>
      <c r="J125" s="11">
        <f t="shared" si="126"/>
        <v>0.08849557522</v>
      </c>
      <c r="K125" s="12">
        <f t="shared" si="3"/>
        <v>0.4955752212</v>
      </c>
      <c r="L125" s="12">
        <f t="shared" si="4"/>
        <v>5.6</v>
      </c>
    </row>
    <row r="126">
      <c r="A126" s="7">
        <v>45292.0</v>
      </c>
      <c r="B126" s="8" t="s">
        <v>39</v>
      </c>
      <c r="C126" s="8" t="s">
        <v>19</v>
      </c>
      <c r="D126" s="8" t="s">
        <v>17</v>
      </c>
      <c r="E126" s="9">
        <v>3750.0</v>
      </c>
      <c r="F126" s="9">
        <v>1140.0</v>
      </c>
      <c r="G126" s="9">
        <v>100.0</v>
      </c>
      <c r="H126" s="10">
        <v>562.0</v>
      </c>
      <c r="I126" s="11">
        <f t="shared" ref="I126:J126" si="127">IFERROR(F126/E126, 0)</f>
        <v>0.304</v>
      </c>
      <c r="J126" s="11">
        <f t="shared" si="127"/>
        <v>0.08771929825</v>
      </c>
      <c r="K126" s="12">
        <f t="shared" si="3"/>
        <v>0.4929824561</v>
      </c>
      <c r="L126" s="12">
        <f t="shared" si="4"/>
        <v>5.62</v>
      </c>
    </row>
    <row r="127">
      <c r="A127" s="7">
        <v>45292.0</v>
      </c>
      <c r="B127" s="8" t="s">
        <v>39</v>
      </c>
      <c r="C127" s="8" t="s">
        <v>19</v>
      </c>
      <c r="D127" s="8" t="s">
        <v>18</v>
      </c>
      <c r="E127" s="9">
        <v>1688.0</v>
      </c>
      <c r="F127" s="9">
        <v>510.0</v>
      </c>
      <c r="G127" s="9">
        <v>100.0</v>
      </c>
      <c r="H127" s="10">
        <v>252.0</v>
      </c>
      <c r="I127" s="11">
        <f t="shared" ref="I127:J127" si="128">IFERROR(F127/E127, 0)</f>
        <v>0.3021327014</v>
      </c>
      <c r="J127" s="11">
        <f t="shared" si="128"/>
        <v>0.1960784314</v>
      </c>
      <c r="K127" s="12">
        <f t="shared" si="3"/>
        <v>0.4941176471</v>
      </c>
      <c r="L127" s="12">
        <f t="shared" si="4"/>
        <v>2.52</v>
      </c>
    </row>
    <row r="128">
      <c r="A128" s="7">
        <v>45292.0</v>
      </c>
      <c r="B128" s="8" t="s">
        <v>40</v>
      </c>
      <c r="C128" s="8" t="s">
        <v>15</v>
      </c>
      <c r="D128" s="8" t="s">
        <v>16</v>
      </c>
      <c r="E128" s="9">
        <v>22500.0</v>
      </c>
      <c r="F128" s="9">
        <v>6750.0</v>
      </c>
      <c r="G128" s="9">
        <v>500.0</v>
      </c>
      <c r="H128" s="10">
        <v>3366.0</v>
      </c>
      <c r="I128" s="11">
        <f t="shared" ref="I128:J128" si="129">IFERROR(F128/E128, 0)</f>
        <v>0.3</v>
      </c>
      <c r="J128" s="11">
        <f t="shared" si="129"/>
        <v>0.07407407407</v>
      </c>
      <c r="K128" s="12">
        <f t="shared" si="3"/>
        <v>0.4986666667</v>
      </c>
      <c r="L128" s="12">
        <f t="shared" si="4"/>
        <v>6.732</v>
      </c>
    </row>
    <row r="129">
      <c r="A129" s="7">
        <v>45292.0</v>
      </c>
      <c r="B129" s="8" t="s">
        <v>40</v>
      </c>
      <c r="C129" s="8" t="s">
        <v>15</v>
      </c>
      <c r="D129" s="8" t="s">
        <v>17</v>
      </c>
      <c r="E129" s="9">
        <v>7500.0</v>
      </c>
      <c r="F129" s="9">
        <v>2250.0</v>
      </c>
      <c r="G129" s="9">
        <v>200.0</v>
      </c>
      <c r="H129" s="10">
        <v>1122.0</v>
      </c>
      <c r="I129" s="11">
        <f t="shared" ref="I129:J129" si="130">IFERROR(F129/E129, 0)</f>
        <v>0.3</v>
      </c>
      <c r="J129" s="11">
        <f t="shared" si="130"/>
        <v>0.08888888889</v>
      </c>
      <c r="K129" s="12">
        <f t="shared" si="3"/>
        <v>0.4986666667</v>
      </c>
      <c r="L129" s="12">
        <f t="shared" si="4"/>
        <v>5.61</v>
      </c>
    </row>
    <row r="130">
      <c r="A130" s="7">
        <v>45292.0</v>
      </c>
      <c r="B130" s="8" t="s">
        <v>40</v>
      </c>
      <c r="C130" s="8" t="s">
        <v>15</v>
      </c>
      <c r="D130" s="8" t="s">
        <v>18</v>
      </c>
      <c r="E130" s="9">
        <v>3375.0</v>
      </c>
      <c r="F130" s="9">
        <v>1020.0</v>
      </c>
      <c r="G130" s="9">
        <v>100.0</v>
      </c>
      <c r="H130" s="10">
        <v>504.0</v>
      </c>
      <c r="I130" s="11">
        <f t="shared" ref="I130:J130" si="131">IFERROR(F130/E130, 0)</f>
        <v>0.3022222222</v>
      </c>
      <c r="J130" s="11">
        <f t="shared" si="131"/>
        <v>0.09803921569</v>
      </c>
      <c r="K130" s="12">
        <f t="shared" si="3"/>
        <v>0.4941176471</v>
      </c>
      <c r="L130" s="12">
        <f t="shared" si="4"/>
        <v>5.04</v>
      </c>
    </row>
    <row r="131">
      <c r="A131" s="7">
        <v>45292.0</v>
      </c>
      <c r="B131" s="8" t="s">
        <v>40</v>
      </c>
      <c r="C131" s="8" t="s">
        <v>19</v>
      </c>
      <c r="D131" s="8" t="s">
        <v>16</v>
      </c>
      <c r="E131" s="9">
        <v>11250.0</v>
      </c>
      <c r="F131" s="9">
        <v>3390.0</v>
      </c>
      <c r="G131" s="9">
        <v>300.0</v>
      </c>
      <c r="H131" s="10">
        <v>1680.0</v>
      </c>
      <c r="I131" s="11">
        <f t="shared" ref="I131:J131" si="132">IFERROR(F131/E131, 0)</f>
        <v>0.3013333333</v>
      </c>
      <c r="J131" s="11">
        <f t="shared" si="132"/>
        <v>0.08849557522</v>
      </c>
      <c r="K131" s="12">
        <f t="shared" si="3"/>
        <v>0.4955752212</v>
      </c>
      <c r="L131" s="12">
        <f t="shared" si="4"/>
        <v>5.6</v>
      </c>
    </row>
    <row r="132">
      <c r="A132" s="7">
        <v>45292.0</v>
      </c>
      <c r="B132" s="8" t="s">
        <v>40</v>
      </c>
      <c r="C132" s="8" t="s">
        <v>19</v>
      </c>
      <c r="D132" s="8" t="s">
        <v>17</v>
      </c>
      <c r="E132" s="9">
        <v>3750.0</v>
      </c>
      <c r="F132" s="9">
        <v>1140.0</v>
      </c>
      <c r="G132" s="9">
        <v>100.0</v>
      </c>
      <c r="H132" s="10">
        <v>562.0</v>
      </c>
      <c r="I132" s="11">
        <f t="shared" ref="I132:J132" si="133">IFERROR(F132/E132, 0)</f>
        <v>0.304</v>
      </c>
      <c r="J132" s="11">
        <f t="shared" si="133"/>
        <v>0.08771929825</v>
      </c>
      <c r="K132" s="12">
        <f t="shared" si="3"/>
        <v>0.4929824561</v>
      </c>
      <c r="L132" s="12">
        <f t="shared" si="4"/>
        <v>5.62</v>
      </c>
    </row>
    <row r="133">
      <c r="A133" s="7">
        <v>45292.0</v>
      </c>
      <c r="B133" s="8" t="s">
        <v>40</v>
      </c>
      <c r="C133" s="8" t="s">
        <v>19</v>
      </c>
      <c r="D133" s="8" t="s">
        <v>18</v>
      </c>
      <c r="E133" s="9">
        <v>1688.0</v>
      </c>
      <c r="F133" s="9">
        <v>510.0</v>
      </c>
      <c r="G133" s="9">
        <v>100.0</v>
      </c>
      <c r="H133" s="10">
        <v>252.0</v>
      </c>
      <c r="I133" s="11">
        <f t="shared" ref="I133:J133" si="134">IFERROR(F133/E133, 0)</f>
        <v>0.3021327014</v>
      </c>
      <c r="J133" s="11">
        <f t="shared" si="134"/>
        <v>0.1960784314</v>
      </c>
      <c r="K133" s="12">
        <f t="shared" si="3"/>
        <v>0.4941176471</v>
      </c>
      <c r="L133" s="12">
        <f t="shared" si="4"/>
        <v>2.52</v>
      </c>
    </row>
    <row r="134">
      <c r="A134" s="7">
        <v>45292.0</v>
      </c>
      <c r="B134" s="8" t="s">
        <v>41</v>
      </c>
      <c r="C134" s="8" t="s">
        <v>15</v>
      </c>
      <c r="D134" s="8" t="s">
        <v>16</v>
      </c>
      <c r="E134" s="9">
        <v>22500.0</v>
      </c>
      <c r="F134" s="9">
        <v>6750.0</v>
      </c>
      <c r="G134" s="9">
        <v>500.0</v>
      </c>
      <c r="H134" s="10">
        <v>3366.0</v>
      </c>
      <c r="I134" s="11">
        <f t="shared" ref="I134:J134" si="135">IFERROR(F134/E134, 0)</f>
        <v>0.3</v>
      </c>
      <c r="J134" s="11">
        <f t="shared" si="135"/>
        <v>0.07407407407</v>
      </c>
      <c r="K134" s="12">
        <f t="shared" si="3"/>
        <v>0.4986666667</v>
      </c>
      <c r="L134" s="12">
        <f t="shared" si="4"/>
        <v>6.732</v>
      </c>
    </row>
    <row r="135">
      <c r="A135" s="7">
        <v>45292.0</v>
      </c>
      <c r="B135" s="8" t="s">
        <v>41</v>
      </c>
      <c r="C135" s="8" t="s">
        <v>15</v>
      </c>
      <c r="D135" s="8" t="s">
        <v>17</v>
      </c>
      <c r="E135" s="9">
        <v>7500.0</v>
      </c>
      <c r="F135" s="9">
        <v>2250.0</v>
      </c>
      <c r="G135" s="9">
        <v>200.0</v>
      </c>
      <c r="H135" s="10">
        <v>1122.0</v>
      </c>
      <c r="I135" s="11">
        <f t="shared" ref="I135:J135" si="136">IFERROR(F135/E135, 0)</f>
        <v>0.3</v>
      </c>
      <c r="J135" s="11">
        <f t="shared" si="136"/>
        <v>0.08888888889</v>
      </c>
      <c r="K135" s="12">
        <f t="shared" si="3"/>
        <v>0.4986666667</v>
      </c>
      <c r="L135" s="12">
        <f t="shared" si="4"/>
        <v>5.61</v>
      </c>
    </row>
    <row r="136">
      <c r="A136" s="7">
        <v>45292.0</v>
      </c>
      <c r="B136" s="8" t="s">
        <v>41</v>
      </c>
      <c r="C136" s="8" t="s">
        <v>15</v>
      </c>
      <c r="D136" s="8" t="s">
        <v>18</v>
      </c>
      <c r="E136" s="9">
        <v>3375.0</v>
      </c>
      <c r="F136" s="9">
        <v>1020.0</v>
      </c>
      <c r="G136" s="9">
        <v>100.0</v>
      </c>
      <c r="H136" s="10">
        <v>504.0</v>
      </c>
      <c r="I136" s="11">
        <f t="shared" ref="I136:J136" si="137">IFERROR(F136/E136, 0)</f>
        <v>0.3022222222</v>
      </c>
      <c r="J136" s="11">
        <f t="shared" si="137"/>
        <v>0.09803921569</v>
      </c>
      <c r="K136" s="12">
        <f t="shared" si="3"/>
        <v>0.4941176471</v>
      </c>
      <c r="L136" s="12">
        <f t="shared" si="4"/>
        <v>5.04</v>
      </c>
    </row>
    <row r="137">
      <c r="A137" s="7">
        <v>45292.0</v>
      </c>
      <c r="B137" s="8" t="s">
        <v>41</v>
      </c>
      <c r="C137" s="8" t="s">
        <v>19</v>
      </c>
      <c r="D137" s="8" t="s">
        <v>16</v>
      </c>
      <c r="E137" s="9">
        <v>11250.0</v>
      </c>
      <c r="F137" s="9">
        <v>3390.0</v>
      </c>
      <c r="G137" s="9">
        <v>300.0</v>
      </c>
      <c r="H137" s="10">
        <v>1680.0</v>
      </c>
      <c r="I137" s="11">
        <f t="shared" ref="I137:J137" si="138">IFERROR(F137/E137, 0)</f>
        <v>0.3013333333</v>
      </c>
      <c r="J137" s="11">
        <f t="shared" si="138"/>
        <v>0.08849557522</v>
      </c>
      <c r="K137" s="12">
        <f t="shared" si="3"/>
        <v>0.4955752212</v>
      </c>
      <c r="L137" s="12">
        <f t="shared" si="4"/>
        <v>5.6</v>
      </c>
    </row>
    <row r="138">
      <c r="A138" s="7">
        <v>45292.0</v>
      </c>
      <c r="B138" s="8" t="s">
        <v>41</v>
      </c>
      <c r="C138" s="8" t="s">
        <v>19</v>
      </c>
      <c r="D138" s="8" t="s">
        <v>17</v>
      </c>
      <c r="E138" s="9">
        <v>3750.0</v>
      </c>
      <c r="F138" s="9">
        <v>1140.0</v>
      </c>
      <c r="G138" s="9">
        <v>100.0</v>
      </c>
      <c r="H138" s="10">
        <v>562.0</v>
      </c>
      <c r="I138" s="11">
        <f t="shared" ref="I138:J138" si="139">IFERROR(F138/E138, 0)</f>
        <v>0.304</v>
      </c>
      <c r="J138" s="11">
        <f t="shared" si="139"/>
        <v>0.08771929825</v>
      </c>
      <c r="K138" s="12">
        <f t="shared" si="3"/>
        <v>0.4929824561</v>
      </c>
      <c r="L138" s="12">
        <f t="shared" si="4"/>
        <v>5.62</v>
      </c>
    </row>
    <row r="139">
      <c r="A139" s="7">
        <v>45292.0</v>
      </c>
      <c r="B139" s="8" t="s">
        <v>41</v>
      </c>
      <c r="C139" s="8" t="s">
        <v>19</v>
      </c>
      <c r="D139" s="8" t="s">
        <v>18</v>
      </c>
      <c r="E139" s="9">
        <v>1688.0</v>
      </c>
      <c r="F139" s="9">
        <v>510.0</v>
      </c>
      <c r="G139" s="9">
        <v>100.0</v>
      </c>
      <c r="H139" s="10">
        <v>252.0</v>
      </c>
      <c r="I139" s="11">
        <f t="shared" ref="I139:J139" si="140">IFERROR(F139/E139, 0)</f>
        <v>0.3021327014</v>
      </c>
      <c r="J139" s="11">
        <f t="shared" si="140"/>
        <v>0.1960784314</v>
      </c>
      <c r="K139" s="12">
        <f t="shared" si="3"/>
        <v>0.4941176471</v>
      </c>
      <c r="L139" s="12">
        <f t="shared" si="4"/>
        <v>2.52</v>
      </c>
    </row>
    <row r="140">
      <c r="A140" s="7">
        <v>45292.0</v>
      </c>
      <c r="B140" s="8" t="s">
        <v>42</v>
      </c>
      <c r="C140" s="8" t="s">
        <v>15</v>
      </c>
      <c r="D140" s="8" t="s">
        <v>16</v>
      </c>
      <c r="E140" s="9">
        <v>22500.0</v>
      </c>
      <c r="F140" s="9">
        <v>6750.0</v>
      </c>
      <c r="G140" s="9">
        <v>500.0</v>
      </c>
      <c r="H140" s="10">
        <v>3366.0</v>
      </c>
      <c r="I140" s="11">
        <f t="shared" ref="I140:J140" si="141">IFERROR(F140/E140, 0)</f>
        <v>0.3</v>
      </c>
      <c r="J140" s="11">
        <f t="shared" si="141"/>
        <v>0.07407407407</v>
      </c>
      <c r="K140" s="12">
        <f t="shared" si="3"/>
        <v>0.4986666667</v>
      </c>
      <c r="L140" s="12">
        <f t="shared" si="4"/>
        <v>6.732</v>
      </c>
    </row>
    <row r="141">
      <c r="A141" s="7">
        <v>45292.0</v>
      </c>
      <c r="B141" s="8" t="s">
        <v>42</v>
      </c>
      <c r="C141" s="8" t="s">
        <v>15</v>
      </c>
      <c r="D141" s="8" t="s">
        <v>17</v>
      </c>
      <c r="E141" s="9">
        <v>7500.0</v>
      </c>
      <c r="F141" s="9">
        <v>2250.0</v>
      </c>
      <c r="G141" s="9">
        <v>200.0</v>
      </c>
      <c r="H141" s="10">
        <v>1122.0</v>
      </c>
      <c r="I141" s="11">
        <f t="shared" ref="I141:J141" si="142">IFERROR(F141/E141, 0)</f>
        <v>0.3</v>
      </c>
      <c r="J141" s="11">
        <f t="shared" si="142"/>
        <v>0.08888888889</v>
      </c>
      <c r="K141" s="12">
        <f t="shared" si="3"/>
        <v>0.4986666667</v>
      </c>
      <c r="L141" s="12">
        <f t="shared" si="4"/>
        <v>5.61</v>
      </c>
    </row>
    <row r="142">
      <c r="A142" s="7">
        <v>45292.0</v>
      </c>
      <c r="B142" s="8" t="s">
        <v>42</v>
      </c>
      <c r="C142" s="8" t="s">
        <v>15</v>
      </c>
      <c r="D142" s="8" t="s">
        <v>18</v>
      </c>
      <c r="E142" s="9">
        <v>3375.0</v>
      </c>
      <c r="F142" s="9">
        <v>1020.0</v>
      </c>
      <c r="G142" s="9">
        <v>100.0</v>
      </c>
      <c r="H142" s="10">
        <v>504.0</v>
      </c>
      <c r="I142" s="11">
        <f t="shared" ref="I142:J142" si="143">IFERROR(F142/E142, 0)</f>
        <v>0.3022222222</v>
      </c>
      <c r="J142" s="11">
        <f t="shared" si="143"/>
        <v>0.09803921569</v>
      </c>
      <c r="K142" s="12">
        <f t="shared" si="3"/>
        <v>0.4941176471</v>
      </c>
      <c r="L142" s="12">
        <f t="shared" si="4"/>
        <v>5.04</v>
      </c>
    </row>
    <row r="143">
      <c r="A143" s="7">
        <v>45292.0</v>
      </c>
      <c r="B143" s="8" t="s">
        <v>42</v>
      </c>
      <c r="C143" s="8" t="s">
        <v>19</v>
      </c>
      <c r="D143" s="8" t="s">
        <v>16</v>
      </c>
      <c r="E143" s="9">
        <v>11250.0</v>
      </c>
      <c r="F143" s="9">
        <v>3390.0</v>
      </c>
      <c r="G143" s="9">
        <v>300.0</v>
      </c>
      <c r="H143" s="10">
        <v>1680.0</v>
      </c>
      <c r="I143" s="11">
        <f t="shared" ref="I143:J143" si="144">IFERROR(F143/E143, 0)</f>
        <v>0.3013333333</v>
      </c>
      <c r="J143" s="11">
        <f t="shared" si="144"/>
        <v>0.08849557522</v>
      </c>
      <c r="K143" s="12">
        <f t="shared" si="3"/>
        <v>0.4955752212</v>
      </c>
      <c r="L143" s="12">
        <f t="shared" si="4"/>
        <v>5.6</v>
      </c>
    </row>
    <row r="144">
      <c r="A144" s="7">
        <v>45292.0</v>
      </c>
      <c r="B144" s="8" t="s">
        <v>42</v>
      </c>
      <c r="C144" s="8" t="s">
        <v>19</v>
      </c>
      <c r="D144" s="8" t="s">
        <v>17</v>
      </c>
      <c r="E144" s="9">
        <v>3750.0</v>
      </c>
      <c r="F144" s="9">
        <v>1140.0</v>
      </c>
      <c r="G144" s="9">
        <v>100.0</v>
      </c>
      <c r="H144" s="10">
        <v>562.0</v>
      </c>
      <c r="I144" s="11">
        <f t="shared" ref="I144:J144" si="145">IFERROR(F144/E144, 0)</f>
        <v>0.304</v>
      </c>
      <c r="J144" s="11">
        <f t="shared" si="145"/>
        <v>0.08771929825</v>
      </c>
      <c r="K144" s="12">
        <f t="shared" si="3"/>
        <v>0.4929824561</v>
      </c>
      <c r="L144" s="12">
        <f t="shared" si="4"/>
        <v>5.62</v>
      </c>
    </row>
    <row r="145">
      <c r="A145" s="7">
        <v>45292.0</v>
      </c>
      <c r="B145" s="8" t="s">
        <v>42</v>
      </c>
      <c r="C145" s="8" t="s">
        <v>19</v>
      </c>
      <c r="D145" s="8" t="s">
        <v>18</v>
      </c>
      <c r="E145" s="9">
        <v>1688.0</v>
      </c>
      <c r="F145" s="9">
        <v>510.0</v>
      </c>
      <c r="G145" s="9">
        <v>100.0</v>
      </c>
      <c r="H145" s="10">
        <v>252.0</v>
      </c>
      <c r="I145" s="11">
        <f t="shared" ref="I145:J145" si="146">IFERROR(F145/E145, 0)</f>
        <v>0.3021327014</v>
      </c>
      <c r="J145" s="11">
        <f t="shared" si="146"/>
        <v>0.1960784314</v>
      </c>
      <c r="K145" s="12">
        <f t="shared" si="3"/>
        <v>0.4941176471</v>
      </c>
      <c r="L145" s="12">
        <f t="shared" si="4"/>
        <v>2.52</v>
      </c>
    </row>
    <row r="146">
      <c r="A146" s="7">
        <v>45292.0</v>
      </c>
      <c r="B146" s="8" t="s">
        <v>43</v>
      </c>
      <c r="C146" s="8" t="s">
        <v>15</v>
      </c>
      <c r="D146" s="8" t="s">
        <v>16</v>
      </c>
      <c r="E146" s="9">
        <v>15000.0</v>
      </c>
      <c r="F146" s="9">
        <v>4500.0</v>
      </c>
      <c r="G146" s="9">
        <v>400.0</v>
      </c>
      <c r="H146" s="10">
        <v>2244.0</v>
      </c>
      <c r="I146" s="11">
        <f t="shared" ref="I146:J146" si="147">IFERROR(F146/E146, 0)</f>
        <v>0.3</v>
      </c>
      <c r="J146" s="11">
        <f t="shared" si="147"/>
        <v>0.08888888889</v>
      </c>
      <c r="K146" s="12">
        <f t="shared" si="3"/>
        <v>0.4986666667</v>
      </c>
      <c r="L146" s="12">
        <f t="shared" si="4"/>
        <v>5.61</v>
      </c>
    </row>
    <row r="147">
      <c r="A147" s="7">
        <v>45292.0</v>
      </c>
      <c r="B147" s="8" t="s">
        <v>43</v>
      </c>
      <c r="C147" s="8" t="s">
        <v>15</v>
      </c>
      <c r="D147" s="8" t="s">
        <v>17</v>
      </c>
      <c r="E147" s="9">
        <v>5000.0</v>
      </c>
      <c r="F147" s="9">
        <v>1500.0</v>
      </c>
      <c r="G147" s="9">
        <v>200.0</v>
      </c>
      <c r="H147" s="10">
        <v>748.0</v>
      </c>
      <c r="I147" s="11">
        <f t="shared" ref="I147:J147" si="148">IFERROR(F147/E147, 0)</f>
        <v>0.3</v>
      </c>
      <c r="J147" s="11">
        <f t="shared" si="148"/>
        <v>0.1333333333</v>
      </c>
      <c r="K147" s="12">
        <f t="shared" si="3"/>
        <v>0.4986666667</v>
      </c>
      <c r="L147" s="12">
        <f t="shared" si="4"/>
        <v>3.74</v>
      </c>
    </row>
    <row r="148">
      <c r="A148" s="7">
        <v>45292.0</v>
      </c>
      <c r="B148" s="8" t="s">
        <v>43</v>
      </c>
      <c r="C148" s="8" t="s">
        <v>15</v>
      </c>
      <c r="D148" s="8" t="s">
        <v>18</v>
      </c>
      <c r="E148" s="9">
        <v>2250.0</v>
      </c>
      <c r="F148" s="9">
        <v>690.0</v>
      </c>
      <c r="G148" s="9">
        <v>100.0</v>
      </c>
      <c r="H148" s="10">
        <v>336.0</v>
      </c>
      <c r="I148" s="11">
        <f t="shared" ref="I148:J148" si="149">IFERROR(F148/E148, 0)</f>
        <v>0.3066666667</v>
      </c>
      <c r="J148" s="11">
        <f t="shared" si="149"/>
        <v>0.1449275362</v>
      </c>
      <c r="K148" s="12">
        <f t="shared" si="3"/>
        <v>0.4869565217</v>
      </c>
      <c r="L148" s="12">
        <f t="shared" si="4"/>
        <v>3.36</v>
      </c>
    </row>
    <row r="149">
      <c r="A149" s="7">
        <v>45292.0</v>
      </c>
      <c r="B149" s="8" t="s">
        <v>43</v>
      </c>
      <c r="C149" s="8" t="s">
        <v>19</v>
      </c>
      <c r="D149" s="8" t="s">
        <v>16</v>
      </c>
      <c r="E149" s="9">
        <v>7500.0</v>
      </c>
      <c r="F149" s="9">
        <v>2250.0</v>
      </c>
      <c r="G149" s="9">
        <v>200.0</v>
      </c>
      <c r="H149" s="10">
        <v>1122.0</v>
      </c>
      <c r="I149" s="11">
        <f t="shared" ref="I149:J149" si="150">IFERROR(F149/E149, 0)</f>
        <v>0.3</v>
      </c>
      <c r="J149" s="11">
        <f t="shared" si="150"/>
        <v>0.08888888889</v>
      </c>
      <c r="K149" s="12">
        <f t="shared" si="3"/>
        <v>0.4986666667</v>
      </c>
      <c r="L149" s="12">
        <f t="shared" si="4"/>
        <v>5.61</v>
      </c>
    </row>
    <row r="150">
      <c r="A150" s="7">
        <v>45292.0</v>
      </c>
      <c r="B150" s="8" t="s">
        <v>43</v>
      </c>
      <c r="C150" s="8" t="s">
        <v>19</v>
      </c>
      <c r="D150" s="8" t="s">
        <v>17</v>
      </c>
      <c r="E150" s="9">
        <v>2500.0</v>
      </c>
      <c r="F150" s="9">
        <v>750.0</v>
      </c>
      <c r="G150" s="9">
        <v>100.0</v>
      </c>
      <c r="H150" s="10">
        <v>376.0</v>
      </c>
      <c r="I150" s="11">
        <f t="shared" ref="I150:J150" si="151">IFERROR(F150/E150, 0)</f>
        <v>0.3</v>
      </c>
      <c r="J150" s="11">
        <f t="shared" si="151"/>
        <v>0.1333333333</v>
      </c>
      <c r="K150" s="12">
        <f t="shared" si="3"/>
        <v>0.5013333333</v>
      </c>
      <c r="L150" s="12">
        <f t="shared" si="4"/>
        <v>3.76</v>
      </c>
    </row>
    <row r="151">
      <c r="A151" s="7">
        <v>45292.0</v>
      </c>
      <c r="B151" s="8" t="s">
        <v>43</v>
      </c>
      <c r="C151" s="8" t="s">
        <v>19</v>
      </c>
      <c r="D151" s="8" t="s">
        <v>18</v>
      </c>
      <c r="E151" s="9">
        <v>1125.0</v>
      </c>
      <c r="F151" s="9">
        <v>330.0</v>
      </c>
      <c r="G151" s="9">
        <v>0.0</v>
      </c>
      <c r="H151" s="10">
        <v>168.0</v>
      </c>
      <c r="I151" s="11">
        <f t="shared" ref="I151:J151" si="152">IFERROR(F151/E151, 0)</f>
        <v>0.2933333333</v>
      </c>
      <c r="J151" s="11">
        <f t="shared" si="152"/>
        <v>0</v>
      </c>
      <c r="K151" s="12">
        <f t="shared" si="3"/>
        <v>0.5090909091</v>
      </c>
      <c r="L151" s="12">
        <f t="shared" si="4"/>
        <v>0</v>
      </c>
    </row>
    <row r="152">
      <c r="A152" s="7">
        <v>45292.0</v>
      </c>
      <c r="B152" s="8" t="s">
        <v>44</v>
      </c>
      <c r="C152" s="8" t="s">
        <v>15</v>
      </c>
      <c r="D152" s="8" t="s">
        <v>16</v>
      </c>
      <c r="E152" s="9">
        <v>15000.0</v>
      </c>
      <c r="F152" s="9">
        <v>4500.0</v>
      </c>
      <c r="G152" s="9">
        <v>400.0</v>
      </c>
      <c r="H152" s="10">
        <v>2244.0</v>
      </c>
      <c r="I152" s="11">
        <f t="shared" ref="I152:J152" si="153">IFERROR(F152/E152, 0)</f>
        <v>0.3</v>
      </c>
      <c r="J152" s="11">
        <f t="shared" si="153"/>
        <v>0.08888888889</v>
      </c>
      <c r="K152" s="12">
        <f t="shared" si="3"/>
        <v>0.4986666667</v>
      </c>
      <c r="L152" s="12">
        <f t="shared" si="4"/>
        <v>5.61</v>
      </c>
    </row>
    <row r="153">
      <c r="A153" s="7">
        <v>45292.0</v>
      </c>
      <c r="B153" s="8" t="s">
        <v>44</v>
      </c>
      <c r="C153" s="8" t="s">
        <v>15</v>
      </c>
      <c r="D153" s="8" t="s">
        <v>17</v>
      </c>
      <c r="E153" s="9">
        <v>5000.0</v>
      </c>
      <c r="F153" s="9">
        <v>1500.0</v>
      </c>
      <c r="G153" s="9">
        <v>200.0</v>
      </c>
      <c r="H153" s="10">
        <v>748.0</v>
      </c>
      <c r="I153" s="11">
        <f t="shared" ref="I153:J153" si="154">IFERROR(F153/E153, 0)</f>
        <v>0.3</v>
      </c>
      <c r="J153" s="11">
        <f t="shared" si="154"/>
        <v>0.1333333333</v>
      </c>
      <c r="K153" s="12">
        <f t="shared" si="3"/>
        <v>0.4986666667</v>
      </c>
      <c r="L153" s="12">
        <f t="shared" si="4"/>
        <v>3.74</v>
      </c>
    </row>
    <row r="154">
      <c r="A154" s="7">
        <v>45292.0</v>
      </c>
      <c r="B154" s="8" t="s">
        <v>44</v>
      </c>
      <c r="C154" s="8" t="s">
        <v>15</v>
      </c>
      <c r="D154" s="8" t="s">
        <v>18</v>
      </c>
      <c r="E154" s="9">
        <v>2250.0</v>
      </c>
      <c r="F154" s="9">
        <v>690.0</v>
      </c>
      <c r="G154" s="9">
        <v>100.0</v>
      </c>
      <c r="H154" s="10">
        <v>336.0</v>
      </c>
      <c r="I154" s="11">
        <f t="shared" ref="I154:J154" si="155">IFERROR(F154/E154, 0)</f>
        <v>0.3066666667</v>
      </c>
      <c r="J154" s="11">
        <f t="shared" si="155"/>
        <v>0.1449275362</v>
      </c>
      <c r="K154" s="12">
        <f t="shared" si="3"/>
        <v>0.4869565217</v>
      </c>
      <c r="L154" s="12">
        <f t="shared" si="4"/>
        <v>3.36</v>
      </c>
    </row>
    <row r="155">
      <c r="A155" s="7">
        <v>45292.0</v>
      </c>
      <c r="B155" s="8" t="s">
        <v>44</v>
      </c>
      <c r="C155" s="8" t="s">
        <v>19</v>
      </c>
      <c r="D155" s="8" t="s">
        <v>16</v>
      </c>
      <c r="E155" s="9">
        <v>7500.0</v>
      </c>
      <c r="F155" s="9">
        <v>2250.0</v>
      </c>
      <c r="G155" s="9">
        <v>200.0</v>
      </c>
      <c r="H155" s="10">
        <v>1122.0</v>
      </c>
      <c r="I155" s="11">
        <f t="shared" ref="I155:J155" si="156">IFERROR(F155/E155, 0)</f>
        <v>0.3</v>
      </c>
      <c r="J155" s="11">
        <f t="shared" si="156"/>
        <v>0.08888888889</v>
      </c>
      <c r="K155" s="12">
        <f t="shared" si="3"/>
        <v>0.4986666667</v>
      </c>
      <c r="L155" s="12">
        <f t="shared" si="4"/>
        <v>5.61</v>
      </c>
    </row>
    <row r="156">
      <c r="A156" s="7">
        <v>45292.0</v>
      </c>
      <c r="B156" s="8" t="s">
        <v>44</v>
      </c>
      <c r="C156" s="8" t="s">
        <v>19</v>
      </c>
      <c r="D156" s="8" t="s">
        <v>17</v>
      </c>
      <c r="E156" s="9">
        <v>2500.0</v>
      </c>
      <c r="F156" s="9">
        <v>750.0</v>
      </c>
      <c r="G156" s="9">
        <v>100.0</v>
      </c>
      <c r="H156" s="10">
        <v>376.0</v>
      </c>
      <c r="I156" s="11">
        <f t="shared" ref="I156:J156" si="157">IFERROR(F156/E156, 0)</f>
        <v>0.3</v>
      </c>
      <c r="J156" s="11">
        <f t="shared" si="157"/>
        <v>0.1333333333</v>
      </c>
      <c r="K156" s="12">
        <f t="shared" si="3"/>
        <v>0.5013333333</v>
      </c>
      <c r="L156" s="12">
        <f t="shared" si="4"/>
        <v>3.76</v>
      </c>
    </row>
    <row r="157">
      <c r="A157" s="7">
        <v>45292.0</v>
      </c>
      <c r="B157" s="8" t="s">
        <v>44</v>
      </c>
      <c r="C157" s="8" t="s">
        <v>19</v>
      </c>
      <c r="D157" s="8" t="s">
        <v>18</v>
      </c>
      <c r="E157" s="9">
        <v>1125.0</v>
      </c>
      <c r="F157" s="9">
        <v>330.0</v>
      </c>
      <c r="G157" s="9">
        <v>0.0</v>
      </c>
      <c r="H157" s="10">
        <v>168.0</v>
      </c>
      <c r="I157" s="11">
        <f t="shared" ref="I157:J157" si="158">IFERROR(F157/E157, 0)</f>
        <v>0.2933333333</v>
      </c>
      <c r="J157" s="11">
        <f t="shared" si="158"/>
        <v>0</v>
      </c>
      <c r="K157" s="12">
        <f t="shared" si="3"/>
        <v>0.5090909091</v>
      </c>
      <c r="L157" s="12">
        <f t="shared" si="4"/>
        <v>0</v>
      </c>
    </row>
    <row r="158">
      <c r="A158" s="7">
        <v>45292.0</v>
      </c>
      <c r="B158" s="8" t="s">
        <v>45</v>
      </c>
      <c r="C158" s="8" t="s">
        <v>15</v>
      </c>
      <c r="D158" s="8" t="s">
        <v>16</v>
      </c>
      <c r="E158" s="9">
        <v>15000.0</v>
      </c>
      <c r="F158" s="9">
        <v>4500.0</v>
      </c>
      <c r="G158" s="9">
        <v>400.0</v>
      </c>
      <c r="H158" s="10">
        <v>2244.0</v>
      </c>
      <c r="I158" s="11">
        <f t="shared" ref="I158:J158" si="159">IFERROR(F158/E158, 0)</f>
        <v>0.3</v>
      </c>
      <c r="J158" s="11">
        <f t="shared" si="159"/>
        <v>0.08888888889</v>
      </c>
      <c r="K158" s="12">
        <f t="shared" si="3"/>
        <v>0.4986666667</v>
      </c>
      <c r="L158" s="12">
        <f t="shared" si="4"/>
        <v>5.61</v>
      </c>
    </row>
    <row r="159">
      <c r="A159" s="7">
        <v>45292.0</v>
      </c>
      <c r="B159" s="8" t="s">
        <v>45</v>
      </c>
      <c r="C159" s="8" t="s">
        <v>15</v>
      </c>
      <c r="D159" s="8" t="s">
        <v>17</v>
      </c>
      <c r="E159" s="9">
        <v>5000.0</v>
      </c>
      <c r="F159" s="9">
        <v>1500.0</v>
      </c>
      <c r="G159" s="9">
        <v>200.0</v>
      </c>
      <c r="H159" s="10">
        <v>748.0</v>
      </c>
      <c r="I159" s="11">
        <f t="shared" ref="I159:J159" si="160">IFERROR(F159/E159, 0)</f>
        <v>0.3</v>
      </c>
      <c r="J159" s="11">
        <f t="shared" si="160"/>
        <v>0.1333333333</v>
      </c>
      <c r="K159" s="12">
        <f t="shared" si="3"/>
        <v>0.4986666667</v>
      </c>
      <c r="L159" s="12">
        <f t="shared" si="4"/>
        <v>3.74</v>
      </c>
    </row>
    <row r="160">
      <c r="A160" s="7">
        <v>45292.0</v>
      </c>
      <c r="B160" s="8" t="s">
        <v>45</v>
      </c>
      <c r="C160" s="8" t="s">
        <v>15</v>
      </c>
      <c r="D160" s="8" t="s">
        <v>18</v>
      </c>
      <c r="E160" s="9">
        <v>2250.0</v>
      </c>
      <c r="F160" s="9">
        <v>690.0</v>
      </c>
      <c r="G160" s="9">
        <v>100.0</v>
      </c>
      <c r="H160" s="10">
        <v>336.0</v>
      </c>
      <c r="I160" s="11">
        <f t="shared" ref="I160:J160" si="161">IFERROR(F160/E160, 0)</f>
        <v>0.3066666667</v>
      </c>
      <c r="J160" s="11">
        <f t="shared" si="161"/>
        <v>0.1449275362</v>
      </c>
      <c r="K160" s="12">
        <f t="shared" si="3"/>
        <v>0.4869565217</v>
      </c>
      <c r="L160" s="12">
        <f t="shared" si="4"/>
        <v>3.36</v>
      </c>
    </row>
    <row r="161">
      <c r="A161" s="7">
        <v>45292.0</v>
      </c>
      <c r="B161" s="8" t="s">
        <v>45</v>
      </c>
      <c r="C161" s="8" t="s">
        <v>19</v>
      </c>
      <c r="D161" s="8" t="s">
        <v>16</v>
      </c>
      <c r="E161" s="9">
        <v>7500.0</v>
      </c>
      <c r="F161" s="9">
        <v>2250.0</v>
      </c>
      <c r="G161" s="9">
        <v>200.0</v>
      </c>
      <c r="H161" s="10">
        <v>1122.0</v>
      </c>
      <c r="I161" s="11">
        <f t="shared" ref="I161:J161" si="162">IFERROR(F161/E161, 0)</f>
        <v>0.3</v>
      </c>
      <c r="J161" s="11">
        <f t="shared" si="162"/>
        <v>0.08888888889</v>
      </c>
      <c r="K161" s="12">
        <f t="shared" si="3"/>
        <v>0.4986666667</v>
      </c>
      <c r="L161" s="12">
        <f t="shared" si="4"/>
        <v>5.61</v>
      </c>
    </row>
    <row r="162">
      <c r="A162" s="7">
        <v>45292.0</v>
      </c>
      <c r="B162" s="8" t="s">
        <v>45</v>
      </c>
      <c r="C162" s="8" t="s">
        <v>19</v>
      </c>
      <c r="D162" s="8" t="s">
        <v>17</v>
      </c>
      <c r="E162" s="9">
        <v>2500.0</v>
      </c>
      <c r="F162" s="9">
        <v>750.0</v>
      </c>
      <c r="G162" s="9">
        <v>100.0</v>
      </c>
      <c r="H162" s="10">
        <v>376.0</v>
      </c>
      <c r="I162" s="11">
        <f t="shared" ref="I162:J162" si="163">IFERROR(F162/E162, 0)</f>
        <v>0.3</v>
      </c>
      <c r="J162" s="11">
        <f t="shared" si="163"/>
        <v>0.1333333333</v>
      </c>
      <c r="K162" s="12">
        <f t="shared" si="3"/>
        <v>0.5013333333</v>
      </c>
      <c r="L162" s="12">
        <f t="shared" si="4"/>
        <v>3.76</v>
      </c>
    </row>
    <row r="163">
      <c r="A163" s="7">
        <v>45292.0</v>
      </c>
      <c r="B163" s="8" t="s">
        <v>45</v>
      </c>
      <c r="C163" s="8" t="s">
        <v>19</v>
      </c>
      <c r="D163" s="8" t="s">
        <v>18</v>
      </c>
      <c r="E163" s="9">
        <v>1125.0</v>
      </c>
      <c r="F163" s="9">
        <v>330.0</v>
      </c>
      <c r="G163" s="9">
        <v>0.0</v>
      </c>
      <c r="H163" s="10">
        <v>168.0</v>
      </c>
      <c r="I163" s="11">
        <f t="shared" ref="I163:J163" si="164">IFERROR(F163/E163, 0)</f>
        <v>0.2933333333</v>
      </c>
      <c r="J163" s="11">
        <f t="shared" si="164"/>
        <v>0</v>
      </c>
      <c r="K163" s="12">
        <f t="shared" si="3"/>
        <v>0.5090909091</v>
      </c>
      <c r="L163" s="12">
        <f t="shared" si="4"/>
        <v>0</v>
      </c>
    </row>
    <row r="164">
      <c r="A164" s="7">
        <v>45292.0</v>
      </c>
      <c r="B164" s="8" t="s">
        <v>46</v>
      </c>
      <c r="C164" s="8" t="s">
        <v>15</v>
      </c>
      <c r="D164" s="8" t="s">
        <v>16</v>
      </c>
      <c r="E164" s="9">
        <v>15000.0</v>
      </c>
      <c r="F164" s="9">
        <v>4500.0</v>
      </c>
      <c r="G164" s="9">
        <v>400.0</v>
      </c>
      <c r="H164" s="10">
        <v>2244.0</v>
      </c>
      <c r="I164" s="11">
        <f t="shared" ref="I164:J164" si="165">IFERROR(F164/E164, 0)</f>
        <v>0.3</v>
      </c>
      <c r="J164" s="11">
        <f t="shared" si="165"/>
        <v>0.08888888889</v>
      </c>
      <c r="K164" s="12">
        <f t="shared" si="3"/>
        <v>0.4986666667</v>
      </c>
      <c r="L164" s="12">
        <f t="shared" si="4"/>
        <v>5.61</v>
      </c>
    </row>
    <row r="165">
      <c r="A165" s="7">
        <v>45292.0</v>
      </c>
      <c r="B165" s="8" t="s">
        <v>46</v>
      </c>
      <c r="C165" s="8" t="s">
        <v>15</v>
      </c>
      <c r="D165" s="8" t="s">
        <v>17</v>
      </c>
      <c r="E165" s="9">
        <v>5000.0</v>
      </c>
      <c r="F165" s="9">
        <v>1500.0</v>
      </c>
      <c r="G165" s="9">
        <v>200.0</v>
      </c>
      <c r="H165" s="10">
        <v>748.0</v>
      </c>
      <c r="I165" s="11">
        <f t="shared" ref="I165:J165" si="166">IFERROR(F165/E165, 0)</f>
        <v>0.3</v>
      </c>
      <c r="J165" s="11">
        <f t="shared" si="166"/>
        <v>0.1333333333</v>
      </c>
      <c r="K165" s="12">
        <f t="shared" si="3"/>
        <v>0.4986666667</v>
      </c>
      <c r="L165" s="12">
        <f t="shared" si="4"/>
        <v>3.74</v>
      </c>
    </row>
    <row r="166">
      <c r="A166" s="7">
        <v>45292.0</v>
      </c>
      <c r="B166" s="8" t="s">
        <v>46</v>
      </c>
      <c r="C166" s="8" t="s">
        <v>15</v>
      </c>
      <c r="D166" s="8" t="s">
        <v>18</v>
      </c>
      <c r="E166" s="9">
        <v>2250.0</v>
      </c>
      <c r="F166" s="9">
        <v>690.0</v>
      </c>
      <c r="G166" s="9">
        <v>100.0</v>
      </c>
      <c r="H166" s="10">
        <v>336.0</v>
      </c>
      <c r="I166" s="11">
        <f t="shared" ref="I166:J166" si="167">IFERROR(F166/E166, 0)</f>
        <v>0.3066666667</v>
      </c>
      <c r="J166" s="11">
        <f t="shared" si="167"/>
        <v>0.1449275362</v>
      </c>
      <c r="K166" s="12">
        <f t="shared" si="3"/>
        <v>0.4869565217</v>
      </c>
      <c r="L166" s="12">
        <f t="shared" si="4"/>
        <v>3.36</v>
      </c>
    </row>
    <row r="167">
      <c r="A167" s="7">
        <v>45292.0</v>
      </c>
      <c r="B167" s="8" t="s">
        <v>46</v>
      </c>
      <c r="C167" s="8" t="s">
        <v>19</v>
      </c>
      <c r="D167" s="8" t="s">
        <v>16</v>
      </c>
      <c r="E167" s="9">
        <v>7500.0</v>
      </c>
      <c r="F167" s="9">
        <v>2250.0</v>
      </c>
      <c r="G167" s="9">
        <v>200.0</v>
      </c>
      <c r="H167" s="10">
        <v>1122.0</v>
      </c>
      <c r="I167" s="11">
        <f t="shared" ref="I167:J167" si="168">IFERROR(F167/E167, 0)</f>
        <v>0.3</v>
      </c>
      <c r="J167" s="11">
        <f t="shared" si="168"/>
        <v>0.08888888889</v>
      </c>
      <c r="K167" s="12">
        <f t="shared" si="3"/>
        <v>0.4986666667</v>
      </c>
      <c r="L167" s="12">
        <f t="shared" si="4"/>
        <v>5.61</v>
      </c>
    </row>
    <row r="168">
      <c r="A168" s="7">
        <v>45292.0</v>
      </c>
      <c r="B168" s="8" t="s">
        <v>46</v>
      </c>
      <c r="C168" s="8" t="s">
        <v>19</v>
      </c>
      <c r="D168" s="8" t="s">
        <v>17</v>
      </c>
      <c r="E168" s="9">
        <v>2500.0</v>
      </c>
      <c r="F168" s="9">
        <v>750.0</v>
      </c>
      <c r="G168" s="9">
        <v>100.0</v>
      </c>
      <c r="H168" s="10">
        <v>376.0</v>
      </c>
      <c r="I168" s="11">
        <f t="shared" ref="I168:J168" si="169">IFERROR(F168/E168, 0)</f>
        <v>0.3</v>
      </c>
      <c r="J168" s="11">
        <f t="shared" si="169"/>
        <v>0.1333333333</v>
      </c>
      <c r="K168" s="12">
        <f t="shared" si="3"/>
        <v>0.5013333333</v>
      </c>
      <c r="L168" s="12">
        <f t="shared" si="4"/>
        <v>3.76</v>
      </c>
    </row>
    <row r="169">
      <c r="A169" s="7">
        <v>45292.0</v>
      </c>
      <c r="B169" s="8" t="s">
        <v>46</v>
      </c>
      <c r="C169" s="8" t="s">
        <v>19</v>
      </c>
      <c r="D169" s="8" t="s">
        <v>18</v>
      </c>
      <c r="E169" s="9">
        <v>1125.0</v>
      </c>
      <c r="F169" s="9">
        <v>330.0</v>
      </c>
      <c r="G169" s="9">
        <v>0.0</v>
      </c>
      <c r="H169" s="10">
        <v>168.0</v>
      </c>
      <c r="I169" s="11">
        <f t="shared" ref="I169:J169" si="170">IFERROR(F169/E169, 0)</f>
        <v>0.2933333333</v>
      </c>
      <c r="J169" s="11">
        <f t="shared" si="170"/>
        <v>0</v>
      </c>
      <c r="K169" s="12">
        <f t="shared" si="3"/>
        <v>0.5090909091</v>
      </c>
      <c r="L169" s="12">
        <f t="shared" si="4"/>
        <v>0</v>
      </c>
    </row>
    <row r="170">
      <c r="A170" s="7">
        <v>45292.0</v>
      </c>
      <c r="B170" s="8" t="s">
        <v>47</v>
      </c>
      <c r="C170" s="8" t="s">
        <v>15</v>
      </c>
      <c r="D170" s="8" t="s">
        <v>16</v>
      </c>
      <c r="E170" s="9">
        <v>15000.0</v>
      </c>
      <c r="F170" s="9">
        <v>4500.0</v>
      </c>
      <c r="G170" s="9">
        <v>400.0</v>
      </c>
      <c r="H170" s="10">
        <v>2244.0</v>
      </c>
      <c r="I170" s="11">
        <f t="shared" ref="I170:J170" si="171">IFERROR(F170/E170, 0)</f>
        <v>0.3</v>
      </c>
      <c r="J170" s="11">
        <f t="shared" si="171"/>
        <v>0.08888888889</v>
      </c>
      <c r="K170" s="12">
        <f t="shared" si="3"/>
        <v>0.4986666667</v>
      </c>
      <c r="L170" s="12">
        <f t="shared" si="4"/>
        <v>5.61</v>
      </c>
    </row>
    <row r="171">
      <c r="A171" s="7">
        <v>45292.0</v>
      </c>
      <c r="B171" s="8" t="s">
        <v>47</v>
      </c>
      <c r="C171" s="8" t="s">
        <v>15</v>
      </c>
      <c r="D171" s="8" t="s">
        <v>17</v>
      </c>
      <c r="E171" s="9">
        <v>5000.0</v>
      </c>
      <c r="F171" s="9">
        <v>1500.0</v>
      </c>
      <c r="G171" s="9">
        <v>200.0</v>
      </c>
      <c r="H171" s="10">
        <v>748.0</v>
      </c>
      <c r="I171" s="11">
        <f t="shared" ref="I171:J171" si="172">IFERROR(F171/E171, 0)</f>
        <v>0.3</v>
      </c>
      <c r="J171" s="11">
        <f t="shared" si="172"/>
        <v>0.1333333333</v>
      </c>
      <c r="K171" s="12">
        <f t="shared" si="3"/>
        <v>0.4986666667</v>
      </c>
      <c r="L171" s="12">
        <f t="shared" si="4"/>
        <v>3.74</v>
      </c>
    </row>
    <row r="172">
      <c r="A172" s="7">
        <v>45292.0</v>
      </c>
      <c r="B172" s="8" t="s">
        <v>47</v>
      </c>
      <c r="C172" s="8" t="s">
        <v>15</v>
      </c>
      <c r="D172" s="8" t="s">
        <v>18</v>
      </c>
      <c r="E172" s="9">
        <v>2250.0</v>
      </c>
      <c r="F172" s="9">
        <v>690.0</v>
      </c>
      <c r="G172" s="9">
        <v>100.0</v>
      </c>
      <c r="H172" s="10">
        <v>336.0</v>
      </c>
      <c r="I172" s="11">
        <f t="shared" ref="I172:J172" si="173">IFERROR(F172/E172, 0)</f>
        <v>0.3066666667</v>
      </c>
      <c r="J172" s="11">
        <f t="shared" si="173"/>
        <v>0.1449275362</v>
      </c>
      <c r="K172" s="12">
        <f t="shared" si="3"/>
        <v>0.4869565217</v>
      </c>
      <c r="L172" s="12">
        <f t="shared" si="4"/>
        <v>3.36</v>
      </c>
    </row>
    <row r="173">
      <c r="A173" s="7">
        <v>45292.0</v>
      </c>
      <c r="B173" s="8" t="s">
        <v>47</v>
      </c>
      <c r="C173" s="8" t="s">
        <v>19</v>
      </c>
      <c r="D173" s="8" t="s">
        <v>16</v>
      </c>
      <c r="E173" s="9">
        <v>7500.0</v>
      </c>
      <c r="F173" s="9">
        <v>2250.0</v>
      </c>
      <c r="G173" s="9">
        <v>200.0</v>
      </c>
      <c r="H173" s="10">
        <v>1122.0</v>
      </c>
      <c r="I173" s="11">
        <f t="shared" ref="I173:J173" si="174">IFERROR(F173/E173, 0)</f>
        <v>0.3</v>
      </c>
      <c r="J173" s="11">
        <f t="shared" si="174"/>
        <v>0.08888888889</v>
      </c>
      <c r="K173" s="12">
        <f t="shared" si="3"/>
        <v>0.4986666667</v>
      </c>
      <c r="L173" s="12">
        <f t="shared" si="4"/>
        <v>5.61</v>
      </c>
    </row>
    <row r="174">
      <c r="A174" s="7">
        <v>45292.0</v>
      </c>
      <c r="B174" s="8" t="s">
        <v>47</v>
      </c>
      <c r="C174" s="8" t="s">
        <v>19</v>
      </c>
      <c r="D174" s="8" t="s">
        <v>17</v>
      </c>
      <c r="E174" s="9">
        <v>2500.0</v>
      </c>
      <c r="F174" s="9">
        <v>750.0</v>
      </c>
      <c r="G174" s="9">
        <v>100.0</v>
      </c>
      <c r="H174" s="10">
        <v>376.0</v>
      </c>
      <c r="I174" s="11">
        <f t="shared" ref="I174:J174" si="175">IFERROR(F174/E174, 0)</f>
        <v>0.3</v>
      </c>
      <c r="J174" s="11">
        <f t="shared" si="175"/>
        <v>0.1333333333</v>
      </c>
      <c r="K174" s="12">
        <f t="shared" si="3"/>
        <v>0.5013333333</v>
      </c>
      <c r="L174" s="12">
        <f t="shared" si="4"/>
        <v>3.76</v>
      </c>
    </row>
    <row r="175">
      <c r="A175" s="7">
        <v>45292.0</v>
      </c>
      <c r="B175" s="8" t="s">
        <v>47</v>
      </c>
      <c r="C175" s="8" t="s">
        <v>19</v>
      </c>
      <c r="D175" s="8" t="s">
        <v>18</v>
      </c>
      <c r="E175" s="9">
        <v>1125.0</v>
      </c>
      <c r="F175" s="9">
        <v>330.0</v>
      </c>
      <c r="G175" s="9">
        <v>0.0</v>
      </c>
      <c r="H175" s="10">
        <v>168.0</v>
      </c>
      <c r="I175" s="11">
        <f t="shared" ref="I175:J175" si="176">IFERROR(F175/E175, 0)</f>
        <v>0.2933333333</v>
      </c>
      <c r="J175" s="11">
        <f t="shared" si="176"/>
        <v>0</v>
      </c>
      <c r="K175" s="12">
        <f t="shared" si="3"/>
        <v>0.5090909091</v>
      </c>
      <c r="L175" s="12">
        <f t="shared" si="4"/>
        <v>0</v>
      </c>
    </row>
    <row r="176">
      <c r="A176" s="7">
        <v>45292.0</v>
      </c>
      <c r="B176" s="8" t="s">
        <v>48</v>
      </c>
      <c r="C176" s="8" t="s">
        <v>15</v>
      </c>
      <c r="D176" s="8" t="s">
        <v>16</v>
      </c>
      <c r="E176" s="9">
        <v>15000.0</v>
      </c>
      <c r="F176" s="9">
        <v>4500.0</v>
      </c>
      <c r="G176" s="9">
        <v>400.0</v>
      </c>
      <c r="H176" s="10">
        <v>2244.0</v>
      </c>
      <c r="I176" s="11">
        <f t="shared" ref="I176:J176" si="177">IFERROR(F176/E176, 0)</f>
        <v>0.3</v>
      </c>
      <c r="J176" s="11">
        <f t="shared" si="177"/>
        <v>0.08888888889</v>
      </c>
      <c r="K176" s="12">
        <f t="shared" si="3"/>
        <v>0.4986666667</v>
      </c>
      <c r="L176" s="12">
        <f t="shared" si="4"/>
        <v>5.61</v>
      </c>
    </row>
    <row r="177">
      <c r="A177" s="7">
        <v>45292.0</v>
      </c>
      <c r="B177" s="8" t="s">
        <v>48</v>
      </c>
      <c r="C177" s="8" t="s">
        <v>15</v>
      </c>
      <c r="D177" s="8" t="s">
        <v>17</v>
      </c>
      <c r="E177" s="9">
        <v>5000.0</v>
      </c>
      <c r="F177" s="9">
        <v>1500.0</v>
      </c>
      <c r="G177" s="9">
        <v>200.0</v>
      </c>
      <c r="H177" s="10">
        <v>748.0</v>
      </c>
      <c r="I177" s="11">
        <f t="shared" ref="I177:J177" si="178">IFERROR(F177/E177, 0)</f>
        <v>0.3</v>
      </c>
      <c r="J177" s="11">
        <f t="shared" si="178"/>
        <v>0.1333333333</v>
      </c>
      <c r="K177" s="12">
        <f t="shared" si="3"/>
        <v>0.4986666667</v>
      </c>
      <c r="L177" s="12">
        <f t="shared" si="4"/>
        <v>3.74</v>
      </c>
    </row>
    <row r="178">
      <c r="A178" s="7">
        <v>45292.0</v>
      </c>
      <c r="B178" s="8" t="s">
        <v>48</v>
      </c>
      <c r="C178" s="8" t="s">
        <v>15</v>
      </c>
      <c r="D178" s="8" t="s">
        <v>18</v>
      </c>
      <c r="E178" s="9">
        <v>2250.0</v>
      </c>
      <c r="F178" s="9">
        <v>690.0</v>
      </c>
      <c r="G178" s="9">
        <v>100.0</v>
      </c>
      <c r="H178" s="10">
        <v>336.0</v>
      </c>
      <c r="I178" s="11">
        <f t="shared" ref="I178:J178" si="179">IFERROR(F178/E178, 0)</f>
        <v>0.3066666667</v>
      </c>
      <c r="J178" s="11">
        <f t="shared" si="179"/>
        <v>0.1449275362</v>
      </c>
      <c r="K178" s="12">
        <f t="shared" si="3"/>
        <v>0.4869565217</v>
      </c>
      <c r="L178" s="12">
        <f t="shared" si="4"/>
        <v>3.36</v>
      </c>
    </row>
    <row r="179">
      <c r="A179" s="7">
        <v>45292.0</v>
      </c>
      <c r="B179" s="8" t="s">
        <v>48</v>
      </c>
      <c r="C179" s="8" t="s">
        <v>19</v>
      </c>
      <c r="D179" s="8" t="s">
        <v>16</v>
      </c>
      <c r="E179" s="9">
        <v>7500.0</v>
      </c>
      <c r="F179" s="9">
        <v>2250.0</v>
      </c>
      <c r="G179" s="9">
        <v>200.0</v>
      </c>
      <c r="H179" s="10">
        <v>1122.0</v>
      </c>
      <c r="I179" s="11">
        <f t="shared" ref="I179:J179" si="180">IFERROR(F179/E179, 0)</f>
        <v>0.3</v>
      </c>
      <c r="J179" s="11">
        <f t="shared" si="180"/>
        <v>0.08888888889</v>
      </c>
      <c r="K179" s="12">
        <f t="shared" si="3"/>
        <v>0.4986666667</v>
      </c>
      <c r="L179" s="12">
        <f t="shared" si="4"/>
        <v>5.61</v>
      </c>
    </row>
    <row r="180">
      <c r="A180" s="7">
        <v>45292.0</v>
      </c>
      <c r="B180" s="8" t="s">
        <v>48</v>
      </c>
      <c r="C180" s="8" t="s">
        <v>19</v>
      </c>
      <c r="D180" s="8" t="s">
        <v>17</v>
      </c>
      <c r="E180" s="9">
        <v>2500.0</v>
      </c>
      <c r="F180" s="9">
        <v>750.0</v>
      </c>
      <c r="G180" s="9">
        <v>100.0</v>
      </c>
      <c r="H180" s="10">
        <v>376.0</v>
      </c>
      <c r="I180" s="11">
        <f t="shared" ref="I180:J180" si="181">IFERROR(F180/E180, 0)</f>
        <v>0.3</v>
      </c>
      <c r="J180" s="11">
        <f t="shared" si="181"/>
        <v>0.1333333333</v>
      </c>
      <c r="K180" s="12">
        <f t="shared" si="3"/>
        <v>0.5013333333</v>
      </c>
      <c r="L180" s="12">
        <f t="shared" si="4"/>
        <v>3.76</v>
      </c>
    </row>
    <row r="181">
      <c r="A181" s="7">
        <v>45292.0</v>
      </c>
      <c r="B181" s="8" t="s">
        <v>48</v>
      </c>
      <c r="C181" s="8" t="s">
        <v>19</v>
      </c>
      <c r="D181" s="8" t="s">
        <v>18</v>
      </c>
      <c r="E181" s="9">
        <v>1125.0</v>
      </c>
      <c r="F181" s="9">
        <v>330.0</v>
      </c>
      <c r="G181" s="9">
        <v>0.0</v>
      </c>
      <c r="H181" s="10">
        <v>168.0</v>
      </c>
      <c r="I181" s="11">
        <f t="shared" ref="I181:J181" si="182">IFERROR(F181/E181, 0)</f>
        <v>0.2933333333</v>
      </c>
      <c r="J181" s="11">
        <f t="shared" si="182"/>
        <v>0</v>
      </c>
      <c r="K181" s="12">
        <f t="shared" si="3"/>
        <v>0.5090909091</v>
      </c>
      <c r="L181" s="12">
        <f t="shared" si="4"/>
        <v>0</v>
      </c>
    </row>
    <row r="182">
      <c r="A182" s="7">
        <v>45292.0</v>
      </c>
      <c r="B182" s="8" t="s">
        <v>49</v>
      </c>
      <c r="C182" s="8" t="s">
        <v>15</v>
      </c>
      <c r="D182" s="8" t="s">
        <v>16</v>
      </c>
      <c r="E182" s="9">
        <v>15000.0</v>
      </c>
      <c r="F182" s="9">
        <v>4500.0</v>
      </c>
      <c r="G182" s="9">
        <v>400.0</v>
      </c>
      <c r="H182" s="10">
        <v>2244.0</v>
      </c>
      <c r="I182" s="11">
        <f t="shared" ref="I182:J182" si="183">IFERROR(F182/E182, 0)</f>
        <v>0.3</v>
      </c>
      <c r="J182" s="11">
        <f t="shared" si="183"/>
        <v>0.08888888889</v>
      </c>
      <c r="K182" s="12">
        <f t="shared" si="3"/>
        <v>0.4986666667</v>
      </c>
      <c r="L182" s="12">
        <f t="shared" si="4"/>
        <v>5.61</v>
      </c>
    </row>
    <row r="183">
      <c r="A183" s="7">
        <v>45292.0</v>
      </c>
      <c r="B183" s="8" t="s">
        <v>49</v>
      </c>
      <c r="C183" s="8" t="s">
        <v>15</v>
      </c>
      <c r="D183" s="8" t="s">
        <v>17</v>
      </c>
      <c r="E183" s="9">
        <v>5000.0</v>
      </c>
      <c r="F183" s="9">
        <v>1500.0</v>
      </c>
      <c r="G183" s="9">
        <v>200.0</v>
      </c>
      <c r="H183" s="10">
        <v>748.0</v>
      </c>
      <c r="I183" s="11">
        <f t="shared" ref="I183:J183" si="184">IFERROR(F183/E183, 0)</f>
        <v>0.3</v>
      </c>
      <c r="J183" s="11">
        <f t="shared" si="184"/>
        <v>0.1333333333</v>
      </c>
      <c r="K183" s="12">
        <f t="shared" si="3"/>
        <v>0.4986666667</v>
      </c>
      <c r="L183" s="12">
        <f t="shared" si="4"/>
        <v>3.74</v>
      </c>
    </row>
    <row r="184">
      <c r="A184" s="7">
        <v>45292.0</v>
      </c>
      <c r="B184" s="8" t="s">
        <v>49</v>
      </c>
      <c r="C184" s="8" t="s">
        <v>15</v>
      </c>
      <c r="D184" s="8" t="s">
        <v>18</v>
      </c>
      <c r="E184" s="9">
        <v>2250.0</v>
      </c>
      <c r="F184" s="9">
        <v>690.0</v>
      </c>
      <c r="G184" s="9">
        <v>100.0</v>
      </c>
      <c r="H184" s="10">
        <v>336.0</v>
      </c>
      <c r="I184" s="11">
        <f t="shared" ref="I184:J184" si="185">IFERROR(F184/E184, 0)</f>
        <v>0.3066666667</v>
      </c>
      <c r="J184" s="11">
        <f t="shared" si="185"/>
        <v>0.1449275362</v>
      </c>
      <c r="K184" s="12">
        <f t="shared" si="3"/>
        <v>0.4869565217</v>
      </c>
      <c r="L184" s="12">
        <f t="shared" si="4"/>
        <v>3.36</v>
      </c>
    </row>
    <row r="185">
      <c r="A185" s="7">
        <v>45292.0</v>
      </c>
      <c r="B185" s="8" t="s">
        <v>49</v>
      </c>
      <c r="C185" s="8" t="s">
        <v>19</v>
      </c>
      <c r="D185" s="8" t="s">
        <v>16</v>
      </c>
      <c r="E185" s="9">
        <v>7500.0</v>
      </c>
      <c r="F185" s="9">
        <v>2250.0</v>
      </c>
      <c r="G185" s="9">
        <v>200.0</v>
      </c>
      <c r="H185" s="10">
        <v>1122.0</v>
      </c>
      <c r="I185" s="11">
        <f t="shared" ref="I185:J185" si="186">IFERROR(F185/E185, 0)</f>
        <v>0.3</v>
      </c>
      <c r="J185" s="11">
        <f t="shared" si="186"/>
        <v>0.08888888889</v>
      </c>
      <c r="K185" s="12">
        <f t="shared" si="3"/>
        <v>0.4986666667</v>
      </c>
      <c r="L185" s="12">
        <f t="shared" si="4"/>
        <v>5.61</v>
      </c>
    </row>
    <row r="186">
      <c r="A186" s="7">
        <v>45292.0</v>
      </c>
      <c r="B186" s="8" t="s">
        <v>49</v>
      </c>
      <c r="C186" s="8" t="s">
        <v>19</v>
      </c>
      <c r="D186" s="8" t="s">
        <v>17</v>
      </c>
      <c r="E186" s="9">
        <v>2500.0</v>
      </c>
      <c r="F186" s="9">
        <v>750.0</v>
      </c>
      <c r="G186" s="9">
        <v>100.0</v>
      </c>
      <c r="H186" s="10">
        <v>376.0</v>
      </c>
      <c r="I186" s="11">
        <f t="shared" ref="I186:J186" si="187">IFERROR(F186/E186, 0)</f>
        <v>0.3</v>
      </c>
      <c r="J186" s="11">
        <f t="shared" si="187"/>
        <v>0.1333333333</v>
      </c>
      <c r="K186" s="12">
        <f t="shared" si="3"/>
        <v>0.5013333333</v>
      </c>
      <c r="L186" s="12">
        <f t="shared" si="4"/>
        <v>3.76</v>
      </c>
    </row>
    <row r="187">
      <c r="A187" s="7">
        <v>45292.0</v>
      </c>
      <c r="B187" s="8" t="s">
        <v>49</v>
      </c>
      <c r="C187" s="8" t="s">
        <v>19</v>
      </c>
      <c r="D187" s="8" t="s">
        <v>18</v>
      </c>
      <c r="E187" s="9">
        <v>1125.0</v>
      </c>
      <c r="F187" s="9">
        <v>330.0</v>
      </c>
      <c r="G187" s="9">
        <v>0.0</v>
      </c>
      <c r="H187" s="10">
        <v>168.0</v>
      </c>
      <c r="I187" s="11">
        <f t="shared" ref="I187:J187" si="188">IFERROR(F187/E187, 0)</f>
        <v>0.2933333333</v>
      </c>
      <c r="J187" s="11">
        <f t="shared" si="188"/>
        <v>0</v>
      </c>
      <c r="K187" s="12">
        <f t="shared" si="3"/>
        <v>0.5090909091</v>
      </c>
      <c r="L187" s="12">
        <f t="shared" si="4"/>
        <v>0</v>
      </c>
    </row>
    <row r="188">
      <c r="A188" s="7">
        <v>45352.0</v>
      </c>
      <c r="B188" s="8" t="s">
        <v>14</v>
      </c>
      <c r="C188" s="8" t="s">
        <v>15</v>
      </c>
      <c r="D188" s="8" t="s">
        <v>16</v>
      </c>
      <c r="E188" s="9">
        <v>134375.0</v>
      </c>
      <c r="F188" s="9">
        <v>40320.0</v>
      </c>
      <c r="G188" s="9">
        <v>3300.0</v>
      </c>
      <c r="H188" s="10">
        <v>21226.0</v>
      </c>
      <c r="I188" s="11">
        <f t="shared" ref="I188:J188" si="189">IFERROR(F188/E188, 0)</f>
        <v>0.300055814</v>
      </c>
      <c r="J188" s="11">
        <f t="shared" si="189"/>
        <v>0.0818452381</v>
      </c>
      <c r="K188" s="12">
        <f t="shared" si="3"/>
        <v>0.5264384921</v>
      </c>
      <c r="L188" s="12">
        <f t="shared" si="4"/>
        <v>6.432121212</v>
      </c>
    </row>
    <row r="189">
      <c r="A189" s="7">
        <v>45352.0</v>
      </c>
      <c r="B189" s="8" t="s">
        <v>14</v>
      </c>
      <c r="C189" s="8" t="s">
        <v>15</v>
      </c>
      <c r="D189" s="8" t="s">
        <v>17</v>
      </c>
      <c r="E189" s="9">
        <v>44792.0</v>
      </c>
      <c r="F189" s="9">
        <v>13440.0</v>
      </c>
      <c r="G189" s="9">
        <v>1500.0</v>
      </c>
      <c r="H189" s="10">
        <v>7004.0</v>
      </c>
      <c r="I189" s="11">
        <f t="shared" ref="I189:J189" si="190">IFERROR(F189/E189, 0)</f>
        <v>0.300053581</v>
      </c>
      <c r="J189" s="11">
        <f t="shared" si="190"/>
        <v>0.1116071429</v>
      </c>
      <c r="K189" s="12">
        <f t="shared" si="3"/>
        <v>0.5211309524</v>
      </c>
      <c r="L189" s="12">
        <f t="shared" si="4"/>
        <v>4.669333333</v>
      </c>
    </row>
    <row r="190">
      <c r="A190" s="7">
        <v>45352.0</v>
      </c>
      <c r="B190" s="8" t="s">
        <v>14</v>
      </c>
      <c r="C190" s="8" t="s">
        <v>15</v>
      </c>
      <c r="D190" s="8" t="s">
        <v>18</v>
      </c>
      <c r="E190" s="9">
        <v>19938.0</v>
      </c>
      <c r="F190" s="9">
        <v>5970.0</v>
      </c>
      <c r="G190" s="9">
        <v>600.0</v>
      </c>
      <c r="H190" s="10">
        <v>3128.0</v>
      </c>
      <c r="I190" s="11">
        <f t="shared" ref="I190:J190" si="191">IFERROR(F190/E190, 0)</f>
        <v>0.2994282275</v>
      </c>
      <c r="J190" s="11">
        <f t="shared" si="191"/>
        <v>0.1005025126</v>
      </c>
      <c r="K190" s="12">
        <f t="shared" si="3"/>
        <v>0.5239530988</v>
      </c>
      <c r="L190" s="12">
        <f t="shared" si="4"/>
        <v>5.213333333</v>
      </c>
    </row>
    <row r="191">
      <c r="A191" s="7">
        <v>45352.0</v>
      </c>
      <c r="B191" s="8" t="s">
        <v>14</v>
      </c>
      <c r="C191" s="8" t="s">
        <v>19</v>
      </c>
      <c r="D191" s="8" t="s">
        <v>16</v>
      </c>
      <c r="E191" s="9">
        <v>67188.0</v>
      </c>
      <c r="F191" s="9">
        <v>20160.0</v>
      </c>
      <c r="G191" s="9">
        <v>1600.0</v>
      </c>
      <c r="H191" s="10">
        <v>10600.0</v>
      </c>
      <c r="I191" s="11">
        <f t="shared" ref="I191:J191" si="192">IFERROR(F191/E191, 0)</f>
        <v>0.300053581</v>
      </c>
      <c r="J191" s="11">
        <f t="shared" si="192"/>
        <v>0.07936507937</v>
      </c>
      <c r="K191" s="12">
        <f t="shared" si="3"/>
        <v>0.5257936508</v>
      </c>
      <c r="L191" s="12">
        <f t="shared" si="4"/>
        <v>6.625</v>
      </c>
    </row>
    <row r="192">
      <c r="A192" s="7">
        <v>45352.0</v>
      </c>
      <c r="B192" s="8" t="s">
        <v>14</v>
      </c>
      <c r="C192" s="8" t="s">
        <v>19</v>
      </c>
      <c r="D192" s="8" t="s">
        <v>17</v>
      </c>
      <c r="E192" s="9">
        <v>22396.0</v>
      </c>
      <c r="F192" s="9">
        <v>6720.0</v>
      </c>
      <c r="G192" s="9">
        <v>700.0</v>
      </c>
      <c r="H192" s="10">
        <v>3546.0</v>
      </c>
      <c r="I192" s="11">
        <f t="shared" ref="I192:J192" si="193">IFERROR(F192/E192, 0)</f>
        <v>0.300053581</v>
      </c>
      <c r="J192" s="11">
        <f t="shared" si="193"/>
        <v>0.1041666667</v>
      </c>
      <c r="K192" s="12">
        <f t="shared" si="3"/>
        <v>0.5276785714</v>
      </c>
      <c r="L192" s="12">
        <f t="shared" si="4"/>
        <v>5.065714286</v>
      </c>
    </row>
    <row r="193">
      <c r="A193" s="7">
        <v>45352.0</v>
      </c>
      <c r="B193" s="8" t="s">
        <v>14</v>
      </c>
      <c r="C193" s="8" t="s">
        <v>19</v>
      </c>
      <c r="D193" s="8" t="s">
        <v>18</v>
      </c>
      <c r="E193" s="9">
        <v>9969.0</v>
      </c>
      <c r="F193" s="9">
        <v>3000.0</v>
      </c>
      <c r="G193" s="9">
        <v>300.0</v>
      </c>
      <c r="H193" s="10">
        <v>1572.0</v>
      </c>
      <c r="I193" s="11">
        <f t="shared" ref="I193:J193" si="194">IFERROR(F193/E193, 0)</f>
        <v>0.300932892</v>
      </c>
      <c r="J193" s="11">
        <f t="shared" si="194"/>
        <v>0.1</v>
      </c>
      <c r="K193" s="12">
        <f t="shared" si="3"/>
        <v>0.524</v>
      </c>
      <c r="L193" s="12">
        <f t="shared" si="4"/>
        <v>5.24</v>
      </c>
    </row>
    <row r="194">
      <c r="A194" s="7">
        <v>45352.0</v>
      </c>
      <c r="B194" s="8" t="s">
        <v>20</v>
      </c>
      <c r="C194" s="8" t="s">
        <v>15</v>
      </c>
      <c r="D194" s="8" t="s">
        <v>16</v>
      </c>
      <c r="E194" s="9">
        <v>157500.0</v>
      </c>
      <c r="F194" s="9">
        <v>47250.0</v>
      </c>
      <c r="G194" s="9">
        <v>3900.0</v>
      </c>
      <c r="H194" s="10">
        <v>23456.0</v>
      </c>
      <c r="I194" s="11">
        <f t="shared" ref="I194:J194" si="195">IFERROR(F194/E194, 0)</f>
        <v>0.3</v>
      </c>
      <c r="J194" s="11">
        <f t="shared" si="195"/>
        <v>0.08253968254</v>
      </c>
      <c r="K194" s="12">
        <f t="shared" si="3"/>
        <v>0.4964232804</v>
      </c>
      <c r="L194" s="12">
        <f t="shared" si="4"/>
        <v>6.014358974</v>
      </c>
    </row>
    <row r="195">
      <c r="A195" s="7">
        <v>45352.0</v>
      </c>
      <c r="B195" s="8" t="s">
        <v>20</v>
      </c>
      <c r="C195" s="8" t="s">
        <v>15</v>
      </c>
      <c r="D195" s="8" t="s">
        <v>17</v>
      </c>
      <c r="E195" s="9">
        <v>52500.0</v>
      </c>
      <c r="F195" s="9">
        <v>15750.0</v>
      </c>
      <c r="G195" s="9">
        <v>1700.0</v>
      </c>
      <c r="H195" s="10">
        <v>7848.0</v>
      </c>
      <c r="I195" s="11">
        <f t="shared" ref="I195:J195" si="196">IFERROR(F195/E195, 0)</f>
        <v>0.3</v>
      </c>
      <c r="J195" s="11">
        <f t="shared" si="196"/>
        <v>0.1079365079</v>
      </c>
      <c r="K195" s="12">
        <f t="shared" si="3"/>
        <v>0.4982857143</v>
      </c>
      <c r="L195" s="12">
        <f t="shared" si="4"/>
        <v>4.616470588</v>
      </c>
    </row>
    <row r="196">
      <c r="A196" s="7">
        <v>45352.0</v>
      </c>
      <c r="B196" s="8" t="s">
        <v>20</v>
      </c>
      <c r="C196" s="8" t="s">
        <v>15</v>
      </c>
      <c r="D196" s="8" t="s">
        <v>18</v>
      </c>
      <c r="E196" s="9">
        <v>23625.0</v>
      </c>
      <c r="F196" s="9">
        <v>7080.0</v>
      </c>
      <c r="G196" s="9">
        <v>700.0</v>
      </c>
      <c r="H196" s="10">
        <v>3492.0</v>
      </c>
      <c r="I196" s="11">
        <f t="shared" ref="I196:J196" si="197">IFERROR(F196/E196, 0)</f>
        <v>0.2996825397</v>
      </c>
      <c r="J196" s="11">
        <f t="shared" si="197"/>
        <v>0.0988700565</v>
      </c>
      <c r="K196" s="12">
        <f t="shared" si="3"/>
        <v>0.493220339</v>
      </c>
      <c r="L196" s="12">
        <f t="shared" si="4"/>
        <v>4.988571429</v>
      </c>
    </row>
    <row r="197">
      <c r="A197" s="7">
        <v>45352.0</v>
      </c>
      <c r="B197" s="8" t="s">
        <v>20</v>
      </c>
      <c r="C197" s="8" t="s">
        <v>19</v>
      </c>
      <c r="D197" s="8" t="s">
        <v>16</v>
      </c>
      <c r="E197" s="9">
        <v>78750.0</v>
      </c>
      <c r="F197" s="9">
        <v>23640.0</v>
      </c>
      <c r="G197" s="9">
        <v>1900.0</v>
      </c>
      <c r="H197" s="10">
        <v>11684.0</v>
      </c>
      <c r="I197" s="11">
        <f t="shared" ref="I197:J197" si="198">IFERROR(F197/E197, 0)</f>
        <v>0.3001904762</v>
      </c>
      <c r="J197" s="11">
        <f t="shared" si="198"/>
        <v>0.08037225042</v>
      </c>
      <c r="K197" s="12">
        <f t="shared" si="3"/>
        <v>0.4942470389</v>
      </c>
      <c r="L197" s="12">
        <f t="shared" si="4"/>
        <v>6.149473684</v>
      </c>
    </row>
    <row r="198">
      <c r="A198" s="7">
        <v>45352.0</v>
      </c>
      <c r="B198" s="8" t="s">
        <v>20</v>
      </c>
      <c r="C198" s="8" t="s">
        <v>19</v>
      </c>
      <c r="D198" s="8" t="s">
        <v>17</v>
      </c>
      <c r="E198" s="9">
        <v>26250.0</v>
      </c>
      <c r="F198" s="9">
        <v>7890.0</v>
      </c>
      <c r="G198" s="9">
        <v>800.0</v>
      </c>
      <c r="H198" s="10">
        <v>3912.0</v>
      </c>
      <c r="I198" s="11">
        <f t="shared" ref="I198:J198" si="199">IFERROR(F198/E198, 0)</f>
        <v>0.3005714286</v>
      </c>
      <c r="J198" s="11">
        <f t="shared" si="199"/>
        <v>0.1013941698</v>
      </c>
      <c r="K198" s="12">
        <f t="shared" si="3"/>
        <v>0.4958174905</v>
      </c>
      <c r="L198" s="12">
        <f t="shared" si="4"/>
        <v>4.89</v>
      </c>
    </row>
    <row r="199">
      <c r="A199" s="7">
        <v>45352.0</v>
      </c>
      <c r="B199" s="8" t="s">
        <v>20</v>
      </c>
      <c r="C199" s="8" t="s">
        <v>19</v>
      </c>
      <c r="D199" s="8" t="s">
        <v>18</v>
      </c>
      <c r="E199" s="9">
        <v>11813.0</v>
      </c>
      <c r="F199" s="9">
        <v>3540.0</v>
      </c>
      <c r="G199" s="9">
        <v>400.0</v>
      </c>
      <c r="H199" s="10">
        <v>1748.0</v>
      </c>
      <c r="I199" s="11">
        <f t="shared" ref="I199:J199" si="200">IFERROR(F199/E199, 0)</f>
        <v>0.2996698552</v>
      </c>
      <c r="J199" s="11">
        <f t="shared" si="200"/>
        <v>0.1129943503</v>
      </c>
      <c r="K199" s="12">
        <f t="shared" si="3"/>
        <v>0.4937853107</v>
      </c>
      <c r="L199" s="12">
        <f t="shared" si="4"/>
        <v>4.37</v>
      </c>
    </row>
    <row r="200">
      <c r="A200" s="7">
        <v>45352.0</v>
      </c>
      <c r="B200" s="8" t="s">
        <v>21</v>
      </c>
      <c r="C200" s="8" t="s">
        <v>15</v>
      </c>
      <c r="D200" s="8" t="s">
        <v>16</v>
      </c>
      <c r="E200" s="9">
        <v>94500.0</v>
      </c>
      <c r="F200" s="9">
        <v>28350.0</v>
      </c>
      <c r="G200" s="9">
        <v>2300.0</v>
      </c>
      <c r="H200" s="10">
        <v>14058.0</v>
      </c>
      <c r="I200" s="11">
        <f t="shared" ref="I200:J200" si="201">IFERROR(F200/E200, 0)</f>
        <v>0.3</v>
      </c>
      <c r="J200" s="11">
        <f t="shared" si="201"/>
        <v>0.0811287478</v>
      </c>
      <c r="K200" s="12">
        <f t="shared" si="3"/>
        <v>0.4958730159</v>
      </c>
      <c r="L200" s="12">
        <f t="shared" si="4"/>
        <v>6.112173913</v>
      </c>
    </row>
    <row r="201">
      <c r="A201" s="7">
        <v>45352.0</v>
      </c>
      <c r="B201" s="8" t="s">
        <v>21</v>
      </c>
      <c r="C201" s="8" t="s">
        <v>15</v>
      </c>
      <c r="D201" s="8" t="s">
        <v>17</v>
      </c>
      <c r="E201" s="9">
        <v>31500.0</v>
      </c>
      <c r="F201" s="9">
        <v>9450.0</v>
      </c>
      <c r="G201" s="9">
        <v>1000.0</v>
      </c>
      <c r="H201" s="10">
        <v>4706.0</v>
      </c>
      <c r="I201" s="11">
        <f t="shared" ref="I201:J201" si="202">IFERROR(F201/E201, 0)</f>
        <v>0.3</v>
      </c>
      <c r="J201" s="11">
        <f t="shared" si="202"/>
        <v>0.1058201058</v>
      </c>
      <c r="K201" s="12">
        <f t="shared" si="3"/>
        <v>0.497989418</v>
      </c>
      <c r="L201" s="12">
        <f t="shared" si="4"/>
        <v>4.706</v>
      </c>
    </row>
    <row r="202">
      <c r="A202" s="7">
        <v>45352.0</v>
      </c>
      <c r="B202" s="8" t="s">
        <v>21</v>
      </c>
      <c r="C202" s="8" t="s">
        <v>15</v>
      </c>
      <c r="D202" s="8" t="s">
        <v>18</v>
      </c>
      <c r="E202" s="9">
        <v>14175.0</v>
      </c>
      <c r="F202" s="9">
        <v>4260.0</v>
      </c>
      <c r="G202" s="9">
        <v>400.0</v>
      </c>
      <c r="H202" s="10">
        <v>2096.0</v>
      </c>
      <c r="I202" s="11">
        <f t="shared" ref="I202:J202" si="203">IFERROR(F202/E202, 0)</f>
        <v>0.3005291005</v>
      </c>
      <c r="J202" s="11">
        <f t="shared" si="203"/>
        <v>0.09389671362</v>
      </c>
      <c r="K202" s="12">
        <f t="shared" si="3"/>
        <v>0.4920187793</v>
      </c>
      <c r="L202" s="12">
        <f t="shared" si="4"/>
        <v>5.24</v>
      </c>
    </row>
    <row r="203">
      <c r="A203" s="7">
        <v>45352.0</v>
      </c>
      <c r="B203" s="8" t="s">
        <v>21</v>
      </c>
      <c r="C203" s="8" t="s">
        <v>19</v>
      </c>
      <c r="D203" s="8" t="s">
        <v>16</v>
      </c>
      <c r="E203" s="9">
        <v>47250.0</v>
      </c>
      <c r="F203" s="9">
        <v>14190.0</v>
      </c>
      <c r="G203" s="9">
        <v>1100.0</v>
      </c>
      <c r="H203" s="10">
        <v>7030.0</v>
      </c>
      <c r="I203" s="11">
        <f t="shared" ref="I203:J203" si="204">IFERROR(F203/E203, 0)</f>
        <v>0.3003174603</v>
      </c>
      <c r="J203" s="11">
        <f t="shared" si="204"/>
        <v>0.07751937984</v>
      </c>
      <c r="K203" s="12">
        <f t="shared" si="3"/>
        <v>0.4954193094</v>
      </c>
      <c r="L203" s="12">
        <f t="shared" si="4"/>
        <v>6.390909091</v>
      </c>
    </row>
    <row r="204">
      <c r="A204" s="7">
        <v>45352.0</v>
      </c>
      <c r="B204" s="8" t="s">
        <v>21</v>
      </c>
      <c r="C204" s="8" t="s">
        <v>19</v>
      </c>
      <c r="D204" s="8" t="s">
        <v>17</v>
      </c>
      <c r="E204" s="9">
        <v>15750.0</v>
      </c>
      <c r="F204" s="9">
        <v>4740.0</v>
      </c>
      <c r="G204" s="9">
        <v>500.0</v>
      </c>
      <c r="H204" s="10">
        <v>2352.0</v>
      </c>
      <c r="I204" s="11">
        <f t="shared" ref="I204:J204" si="205">IFERROR(F204/E204, 0)</f>
        <v>0.300952381</v>
      </c>
      <c r="J204" s="11">
        <f t="shared" si="205"/>
        <v>0.1054852321</v>
      </c>
      <c r="K204" s="12">
        <f t="shared" si="3"/>
        <v>0.4962025316</v>
      </c>
      <c r="L204" s="12">
        <f t="shared" si="4"/>
        <v>4.704</v>
      </c>
    </row>
    <row r="205">
      <c r="A205" s="7">
        <v>45352.0</v>
      </c>
      <c r="B205" s="8" t="s">
        <v>21</v>
      </c>
      <c r="C205" s="8" t="s">
        <v>19</v>
      </c>
      <c r="D205" s="8" t="s">
        <v>18</v>
      </c>
      <c r="E205" s="9">
        <v>7088.0</v>
      </c>
      <c r="F205" s="9">
        <v>2130.0</v>
      </c>
      <c r="G205" s="9">
        <v>200.0</v>
      </c>
      <c r="H205" s="10">
        <v>1050.0</v>
      </c>
      <c r="I205" s="11">
        <f t="shared" ref="I205:J205" si="206">IFERROR(F205/E205, 0)</f>
        <v>0.3005079007</v>
      </c>
      <c r="J205" s="11">
        <f t="shared" si="206"/>
        <v>0.09389671362</v>
      </c>
      <c r="K205" s="12">
        <f t="shared" si="3"/>
        <v>0.4929577465</v>
      </c>
      <c r="L205" s="12">
        <f t="shared" si="4"/>
        <v>5.25</v>
      </c>
    </row>
    <row r="206">
      <c r="A206" s="7">
        <v>45352.0</v>
      </c>
      <c r="B206" s="8" t="s">
        <v>22</v>
      </c>
      <c r="C206" s="8" t="s">
        <v>15</v>
      </c>
      <c r="D206" s="8" t="s">
        <v>16</v>
      </c>
      <c r="E206" s="9">
        <v>86625.0</v>
      </c>
      <c r="F206" s="9">
        <v>25980.0</v>
      </c>
      <c r="G206" s="9">
        <v>2100.0</v>
      </c>
      <c r="H206" s="10">
        <v>13008.0</v>
      </c>
      <c r="I206" s="11">
        <f t="shared" ref="I206:J206" si="207">IFERROR(F206/E206, 0)</f>
        <v>0.2999134199</v>
      </c>
      <c r="J206" s="11">
        <f t="shared" si="207"/>
        <v>0.08083140878</v>
      </c>
      <c r="K206" s="12">
        <f t="shared" si="3"/>
        <v>0.5006928406</v>
      </c>
      <c r="L206" s="12">
        <f t="shared" si="4"/>
        <v>6.194285714</v>
      </c>
    </row>
    <row r="207">
      <c r="A207" s="7">
        <v>45352.0</v>
      </c>
      <c r="B207" s="8" t="s">
        <v>22</v>
      </c>
      <c r="C207" s="8" t="s">
        <v>15</v>
      </c>
      <c r="D207" s="8" t="s">
        <v>17</v>
      </c>
      <c r="E207" s="9">
        <v>28875.0</v>
      </c>
      <c r="F207" s="9">
        <v>8670.0</v>
      </c>
      <c r="G207" s="9">
        <v>900.0</v>
      </c>
      <c r="H207" s="10">
        <v>4356.0</v>
      </c>
      <c r="I207" s="11">
        <f t="shared" ref="I207:J207" si="208">IFERROR(F207/E207, 0)</f>
        <v>0.3002597403</v>
      </c>
      <c r="J207" s="11">
        <f t="shared" si="208"/>
        <v>0.1038062284</v>
      </c>
      <c r="K207" s="12">
        <f t="shared" si="3"/>
        <v>0.5024221453</v>
      </c>
      <c r="L207" s="12">
        <f t="shared" si="4"/>
        <v>4.84</v>
      </c>
    </row>
    <row r="208">
      <c r="A208" s="7">
        <v>45352.0</v>
      </c>
      <c r="B208" s="8" t="s">
        <v>22</v>
      </c>
      <c r="C208" s="8" t="s">
        <v>15</v>
      </c>
      <c r="D208" s="8" t="s">
        <v>18</v>
      </c>
      <c r="E208" s="9">
        <v>13125.0</v>
      </c>
      <c r="F208" s="9">
        <v>3930.0</v>
      </c>
      <c r="G208" s="9">
        <v>400.0</v>
      </c>
      <c r="H208" s="10">
        <v>1952.0</v>
      </c>
      <c r="I208" s="11">
        <f t="shared" ref="I208:J208" si="209">IFERROR(F208/E208, 0)</f>
        <v>0.2994285714</v>
      </c>
      <c r="J208" s="11">
        <f t="shared" si="209"/>
        <v>0.1017811705</v>
      </c>
      <c r="K208" s="12">
        <f t="shared" si="3"/>
        <v>0.496692112</v>
      </c>
      <c r="L208" s="12">
        <f t="shared" si="4"/>
        <v>4.88</v>
      </c>
    </row>
    <row r="209">
      <c r="A209" s="7">
        <v>45352.0</v>
      </c>
      <c r="B209" s="8" t="s">
        <v>22</v>
      </c>
      <c r="C209" s="8" t="s">
        <v>19</v>
      </c>
      <c r="D209" s="8" t="s">
        <v>16</v>
      </c>
      <c r="E209" s="9">
        <v>43313.0</v>
      </c>
      <c r="F209" s="9">
        <v>12990.0</v>
      </c>
      <c r="G209" s="9">
        <v>1000.0</v>
      </c>
      <c r="H209" s="10">
        <v>6498.0</v>
      </c>
      <c r="I209" s="11">
        <f t="shared" ref="I209:J209" si="210">IFERROR(F209/E209, 0)</f>
        <v>0.2999099577</v>
      </c>
      <c r="J209" s="11">
        <f t="shared" si="210"/>
        <v>0.07698229407</v>
      </c>
      <c r="K209" s="12">
        <f t="shared" si="3"/>
        <v>0.5002309469</v>
      </c>
      <c r="L209" s="12">
        <f t="shared" si="4"/>
        <v>6.498</v>
      </c>
    </row>
    <row r="210">
      <c r="A210" s="7">
        <v>45352.0</v>
      </c>
      <c r="B210" s="8" t="s">
        <v>22</v>
      </c>
      <c r="C210" s="8" t="s">
        <v>19</v>
      </c>
      <c r="D210" s="8" t="s">
        <v>17</v>
      </c>
      <c r="E210" s="9">
        <v>14438.0</v>
      </c>
      <c r="F210" s="9">
        <v>4320.0</v>
      </c>
      <c r="G210" s="9">
        <v>500.0</v>
      </c>
      <c r="H210" s="10">
        <v>2176.0</v>
      </c>
      <c r="I210" s="11">
        <f t="shared" ref="I210:J210" si="211">IFERROR(F210/E210, 0)</f>
        <v>0.299210417</v>
      </c>
      <c r="J210" s="11">
        <f t="shared" si="211"/>
        <v>0.1157407407</v>
      </c>
      <c r="K210" s="12">
        <f t="shared" si="3"/>
        <v>0.5037037037</v>
      </c>
      <c r="L210" s="12">
        <f t="shared" si="4"/>
        <v>4.352</v>
      </c>
    </row>
    <row r="211">
      <c r="A211" s="7">
        <v>45352.0</v>
      </c>
      <c r="B211" s="8" t="s">
        <v>22</v>
      </c>
      <c r="C211" s="8" t="s">
        <v>19</v>
      </c>
      <c r="D211" s="8" t="s">
        <v>18</v>
      </c>
      <c r="E211" s="9">
        <v>6563.0</v>
      </c>
      <c r="F211" s="9">
        <v>1980.0</v>
      </c>
      <c r="G211" s="9">
        <v>200.0</v>
      </c>
      <c r="H211" s="10">
        <v>980.0</v>
      </c>
      <c r="I211" s="11">
        <f t="shared" ref="I211:J211" si="212">IFERROR(F211/E211, 0)</f>
        <v>0.3016912997</v>
      </c>
      <c r="J211" s="11">
        <f t="shared" si="212"/>
        <v>0.101010101</v>
      </c>
      <c r="K211" s="12">
        <f t="shared" si="3"/>
        <v>0.4949494949</v>
      </c>
      <c r="L211" s="12">
        <f t="shared" si="4"/>
        <v>4.9</v>
      </c>
    </row>
    <row r="212">
      <c r="A212" s="7">
        <v>45352.0</v>
      </c>
      <c r="B212" s="8" t="s">
        <v>23</v>
      </c>
      <c r="C212" s="8" t="s">
        <v>15</v>
      </c>
      <c r="D212" s="8" t="s">
        <v>16</v>
      </c>
      <c r="E212" s="9">
        <v>63000.0</v>
      </c>
      <c r="F212" s="9">
        <v>18900.0</v>
      </c>
      <c r="G212" s="9">
        <v>1600.0</v>
      </c>
      <c r="H212" s="10">
        <v>9444.0</v>
      </c>
      <c r="I212" s="11">
        <f t="shared" ref="I212:J212" si="213">IFERROR(F212/E212, 0)</f>
        <v>0.3</v>
      </c>
      <c r="J212" s="11">
        <f t="shared" si="213"/>
        <v>0.08465608466</v>
      </c>
      <c r="K212" s="12">
        <f t="shared" si="3"/>
        <v>0.4996825397</v>
      </c>
      <c r="L212" s="12">
        <f t="shared" si="4"/>
        <v>5.9025</v>
      </c>
    </row>
    <row r="213">
      <c r="A213" s="7">
        <v>45352.0</v>
      </c>
      <c r="B213" s="8" t="s">
        <v>23</v>
      </c>
      <c r="C213" s="8" t="s">
        <v>15</v>
      </c>
      <c r="D213" s="8" t="s">
        <v>17</v>
      </c>
      <c r="E213" s="9">
        <v>21000.0</v>
      </c>
      <c r="F213" s="9">
        <v>6300.0</v>
      </c>
      <c r="G213" s="9">
        <v>700.0</v>
      </c>
      <c r="H213" s="10">
        <v>3146.0</v>
      </c>
      <c r="I213" s="11">
        <f t="shared" ref="I213:J213" si="214">IFERROR(F213/E213, 0)</f>
        <v>0.3</v>
      </c>
      <c r="J213" s="11">
        <f t="shared" si="214"/>
        <v>0.1111111111</v>
      </c>
      <c r="K213" s="12">
        <f t="shared" si="3"/>
        <v>0.4993650794</v>
      </c>
      <c r="L213" s="12">
        <f t="shared" si="4"/>
        <v>4.494285714</v>
      </c>
    </row>
    <row r="214">
      <c r="A214" s="7">
        <v>45352.0</v>
      </c>
      <c r="B214" s="8" t="s">
        <v>23</v>
      </c>
      <c r="C214" s="8" t="s">
        <v>15</v>
      </c>
      <c r="D214" s="8" t="s">
        <v>18</v>
      </c>
      <c r="E214" s="9">
        <v>9450.0</v>
      </c>
      <c r="F214" s="9">
        <v>2850.0</v>
      </c>
      <c r="G214" s="9">
        <v>300.0</v>
      </c>
      <c r="H214" s="10">
        <v>1404.0</v>
      </c>
      <c r="I214" s="11">
        <f t="shared" ref="I214:J214" si="215">IFERROR(F214/E214, 0)</f>
        <v>0.3015873016</v>
      </c>
      <c r="J214" s="11">
        <f t="shared" si="215"/>
        <v>0.1052631579</v>
      </c>
      <c r="K214" s="12">
        <f t="shared" si="3"/>
        <v>0.4926315789</v>
      </c>
      <c r="L214" s="12">
        <f t="shared" si="4"/>
        <v>4.68</v>
      </c>
    </row>
    <row r="215">
      <c r="A215" s="7">
        <v>45352.0</v>
      </c>
      <c r="B215" s="8" t="s">
        <v>23</v>
      </c>
      <c r="C215" s="8" t="s">
        <v>19</v>
      </c>
      <c r="D215" s="8" t="s">
        <v>16</v>
      </c>
      <c r="E215" s="9">
        <v>31500.0</v>
      </c>
      <c r="F215" s="9">
        <v>9450.0</v>
      </c>
      <c r="G215" s="9">
        <v>800.0</v>
      </c>
      <c r="H215" s="10">
        <v>4706.0</v>
      </c>
      <c r="I215" s="11">
        <f t="shared" ref="I215:J215" si="216">IFERROR(F215/E215, 0)</f>
        <v>0.3</v>
      </c>
      <c r="J215" s="11">
        <f t="shared" si="216"/>
        <v>0.08465608466</v>
      </c>
      <c r="K215" s="12">
        <f t="shared" si="3"/>
        <v>0.497989418</v>
      </c>
      <c r="L215" s="12">
        <f t="shared" si="4"/>
        <v>5.8825</v>
      </c>
    </row>
    <row r="216">
      <c r="A216" s="7">
        <v>45352.0</v>
      </c>
      <c r="B216" s="8" t="s">
        <v>23</v>
      </c>
      <c r="C216" s="8" t="s">
        <v>19</v>
      </c>
      <c r="D216" s="8" t="s">
        <v>17</v>
      </c>
      <c r="E216" s="9">
        <v>10500.0</v>
      </c>
      <c r="F216" s="9">
        <v>3150.0</v>
      </c>
      <c r="G216" s="9">
        <v>300.0</v>
      </c>
      <c r="H216" s="10">
        <v>1576.0</v>
      </c>
      <c r="I216" s="11">
        <f t="shared" ref="I216:J216" si="217">IFERROR(F216/E216, 0)</f>
        <v>0.3</v>
      </c>
      <c r="J216" s="11">
        <f t="shared" si="217"/>
        <v>0.09523809524</v>
      </c>
      <c r="K216" s="12">
        <f t="shared" si="3"/>
        <v>0.5003174603</v>
      </c>
      <c r="L216" s="12">
        <f t="shared" si="4"/>
        <v>5.253333333</v>
      </c>
    </row>
    <row r="217">
      <c r="A217" s="7">
        <v>45352.0</v>
      </c>
      <c r="B217" s="8" t="s">
        <v>23</v>
      </c>
      <c r="C217" s="8" t="s">
        <v>19</v>
      </c>
      <c r="D217" s="8" t="s">
        <v>18</v>
      </c>
      <c r="E217" s="9">
        <v>4725.0</v>
      </c>
      <c r="F217" s="9">
        <v>1410.0</v>
      </c>
      <c r="G217" s="9">
        <v>100.0</v>
      </c>
      <c r="H217" s="10">
        <v>706.0</v>
      </c>
      <c r="I217" s="11">
        <f t="shared" ref="I217:J217" si="218">IFERROR(F217/E217, 0)</f>
        <v>0.2984126984</v>
      </c>
      <c r="J217" s="11">
        <f t="shared" si="218"/>
        <v>0.07092198582</v>
      </c>
      <c r="K217" s="12">
        <f t="shared" si="3"/>
        <v>0.5007092199</v>
      </c>
      <c r="L217" s="12">
        <f t="shared" si="4"/>
        <v>7.06</v>
      </c>
    </row>
    <row r="218">
      <c r="A218" s="7">
        <v>45352.0</v>
      </c>
      <c r="B218" s="8" t="s">
        <v>24</v>
      </c>
      <c r="C218" s="8" t="s">
        <v>15</v>
      </c>
      <c r="D218" s="8" t="s">
        <v>16</v>
      </c>
      <c r="E218" s="9">
        <v>63000.0</v>
      </c>
      <c r="F218" s="9">
        <v>18900.0</v>
      </c>
      <c r="G218" s="9">
        <v>1600.0</v>
      </c>
      <c r="H218" s="10">
        <v>9400.0</v>
      </c>
      <c r="I218" s="11">
        <f t="shared" ref="I218:J218" si="219">IFERROR(F218/E218, 0)</f>
        <v>0.3</v>
      </c>
      <c r="J218" s="11">
        <f t="shared" si="219"/>
        <v>0.08465608466</v>
      </c>
      <c r="K218" s="12">
        <f t="shared" si="3"/>
        <v>0.4973544974</v>
      </c>
      <c r="L218" s="12">
        <f t="shared" si="4"/>
        <v>5.875</v>
      </c>
    </row>
    <row r="219">
      <c r="A219" s="7">
        <v>45352.0</v>
      </c>
      <c r="B219" s="8" t="s">
        <v>24</v>
      </c>
      <c r="C219" s="8" t="s">
        <v>15</v>
      </c>
      <c r="D219" s="8" t="s">
        <v>17</v>
      </c>
      <c r="E219" s="9">
        <v>21000.0</v>
      </c>
      <c r="F219" s="9">
        <v>6300.0</v>
      </c>
      <c r="G219" s="9">
        <v>700.0</v>
      </c>
      <c r="H219" s="10">
        <v>3130.0</v>
      </c>
      <c r="I219" s="11">
        <f t="shared" ref="I219:J219" si="220">IFERROR(F219/E219, 0)</f>
        <v>0.3</v>
      </c>
      <c r="J219" s="11">
        <f t="shared" si="220"/>
        <v>0.1111111111</v>
      </c>
      <c r="K219" s="12">
        <f t="shared" si="3"/>
        <v>0.4968253968</v>
      </c>
      <c r="L219" s="12">
        <f t="shared" si="4"/>
        <v>4.471428571</v>
      </c>
    </row>
    <row r="220">
      <c r="A220" s="7">
        <v>45352.0</v>
      </c>
      <c r="B220" s="8" t="s">
        <v>24</v>
      </c>
      <c r="C220" s="8" t="s">
        <v>15</v>
      </c>
      <c r="D220" s="8" t="s">
        <v>18</v>
      </c>
      <c r="E220" s="9">
        <v>9450.0</v>
      </c>
      <c r="F220" s="9">
        <v>2850.0</v>
      </c>
      <c r="G220" s="9">
        <v>300.0</v>
      </c>
      <c r="H220" s="10">
        <v>1402.0</v>
      </c>
      <c r="I220" s="11">
        <f t="shared" ref="I220:J220" si="221">IFERROR(F220/E220, 0)</f>
        <v>0.3015873016</v>
      </c>
      <c r="J220" s="11">
        <f t="shared" si="221"/>
        <v>0.1052631579</v>
      </c>
      <c r="K220" s="12">
        <f t="shared" si="3"/>
        <v>0.4919298246</v>
      </c>
      <c r="L220" s="12">
        <f t="shared" si="4"/>
        <v>4.673333333</v>
      </c>
    </row>
    <row r="221">
      <c r="A221" s="7">
        <v>45352.0</v>
      </c>
      <c r="B221" s="8" t="s">
        <v>24</v>
      </c>
      <c r="C221" s="8" t="s">
        <v>19</v>
      </c>
      <c r="D221" s="8" t="s">
        <v>16</v>
      </c>
      <c r="E221" s="9">
        <v>31500.0</v>
      </c>
      <c r="F221" s="9">
        <v>9450.0</v>
      </c>
      <c r="G221" s="9">
        <v>800.0</v>
      </c>
      <c r="H221" s="10">
        <v>4692.0</v>
      </c>
      <c r="I221" s="11">
        <f t="shared" ref="I221:J221" si="222">IFERROR(F221/E221, 0)</f>
        <v>0.3</v>
      </c>
      <c r="J221" s="11">
        <f t="shared" si="222"/>
        <v>0.08465608466</v>
      </c>
      <c r="K221" s="12">
        <f t="shared" si="3"/>
        <v>0.4965079365</v>
      </c>
      <c r="L221" s="12">
        <f t="shared" si="4"/>
        <v>5.865</v>
      </c>
    </row>
    <row r="222">
      <c r="A222" s="7">
        <v>45352.0</v>
      </c>
      <c r="B222" s="8" t="s">
        <v>24</v>
      </c>
      <c r="C222" s="8" t="s">
        <v>19</v>
      </c>
      <c r="D222" s="8" t="s">
        <v>17</v>
      </c>
      <c r="E222" s="9">
        <v>10500.0</v>
      </c>
      <c r="F222" s="9">
        <v>3150.0</v>
      </c>
      <c r="G222" s="9">
        <v>300.0</v>
      </c>
      <c r="H222" s="10">
        <v>1566.0</v>
      </c>
      <c r="I222" s="11">
        <f t="shared" ref="I222:J222" si="223">IFERROR(F222/E222, 0)</f>
        <v>0.3</v>
      </c>
      <c r="J222" s="11">
        <f t="shared" si="223"/>
        <v>0.09523809524</v>
      </c>
      <c r="K222" s="12">
        <f t="shared" si="3"/>
        <v>0.4971428571</v>
      </c>
      <c r="L222" s="12">
        <f t="shared" si="4"/>
        <v>5.22</v>
      </c>
    </row>
    <row r="223">
      <c r="A223" s="7">
        <v>45352.0</v>
      </c>
      <c r="B223" s="8" t="s">
        <v>24</v>
      </c>
      <c r="C223" s="8" t="s">
        <v>19</v>
      </c>
      <c r="D223" s="8" t="s">
        <v>18</v>
      </c>
      <c r="E223" s="9">
        <v>4725.0</v>
      </c>
      <c r="F223" s="9">
        <v>1410.0</v>
      </c>
      <c r="G223" s="9">
        <v>100.0</v>
      </c>
      <c r="H223" s="10">
        <v>706.0</v>
      </c>
      <c r="I223" s="11">
        <f t="shared" ref="I223:J223" si="224">IFERROR(F223/E223, 0)</f>
        <v>0.2984126984</v>
      </c>
      <c r="J223" s="11">
        <f t="shared" si="224"/>
        <v>0.07092198582</v>
      </c>
      <c r="K223" s="12">
        <f t="shared" si="3"/>
        <v>0.5007092199</v>
      </c>
      <c r="L223" s="12">
        <f t="shared" si="4"/>
        <v>7.06</v>
      </c>
    </row>
    <row r="224">
      <c r="A224" s="7">
        <v>45352.0</v>
      </c>
      <c r="B224" s="8" t="s">
        <v>25</v>
      </c>
      <c r="C224" s="8" t="s">
        <v>15</v>
      </c>
      <c r="D224" s="8" t="s">
        <v>16</v>
      </c>
      <c r="E224" s="9">
        <v>78750.0</v>
      </c>
      <c r="F224" s="9">
        <v>23640.0</v>
      </c>
      <c r="G224" s="9">
        <v>1900.0</v>
      </c>
      <c r="H224" s="10">
        <v>11722.0</v>
      </c>
      <c r="I224" s="11">
        <f t="shared" ref="I224:J224" si="225">IFERROR(F224/E224, 0)</f>
        <v>0.3001904762</v>
      </c>
      <c r="J224" s="11">
        <f t="shared" si="225"/>
        <v>0.08037225042</v>
      </c>
      <c r="K224" s="12">
        <f t="shared" si="3"/>
        <v>0.4958544839</v>
      </c>
      <c r="L224" s="12">
        <f t="shared" si="4"/>
        <v>6.169473684</v>
      </c>
    </row>
    <row r="225">
      <c r="A225" s="7">
        <v>45352.0</v>
      </c>
      <c r="B225" s="8" t="s">
        <v>25</v>
      </c>
      <c r="C225" s="8" t="s">
        <v>15</v>
      </c>
      <c r="D225" s="8" t="s">
        <v>17</v>
      </c>
      <c r="E225" s="9">
        <v>26250.0</v>
      </c>
      <c r="F225" s="9">
        <v>7890.0</v>
      </c>
      <c r="G225" s="9">
        <v>800.0</v>
      </c>
      <c r="H225" s="10">
        <v>3906.0</v>
      </c>
      <c r="I225" s="11">
        <f t="shared" ref="I225:J225" si="226">IFERROR(F225/E225, 0)</f>
        <v>0.3005714286</v>
      </c>
      <c r="J225" s="11">
        <f t="shared" si="226"/>
        <v>0.1013941698</v>
      </c>
      <c r="K225" s="12">
        <f t="shared" si="3"/>
        <v>0.4950570342</v>
      </c>
      <c r="L225" s="12">
        <f t="shared" si="4"/>
        <v>4.8825</v>
      </c>
    </row>
    <row r="226">
      <c r="A226" s="7">
        <v>45352.0</v>
      </c>
      <c r="B226" s="8" t="s">
        <v>25</v>
      </c>
      <c r="C226" s="8" t="s">
        <v>15</v>
      </c>
      <c r="D226" s="8" t="s">
        <v>18</v>
      </c>
      <c r="E226" s="9">
        <v>11813.0</v>
      </c>
      <c r="F226" s="9">
        <v>3540.0</v>
      </c>
      <c r="G226" s="9">
        <v>400.0</v>
      </c>
      <c r="H226" s="10">
        <v>1758.0</v>
      </c>
      <c r="I226" s="11">
        <f t="shared" ref="I226:J226" si="227">IFERROR(F226/E226, 0)</f>
        <v>0.2996698552</v>
      </c>
      <c r="J226" s="11">
        <f t="shared" si="227"/>
        <v>0.1129943503</v>
      </c>
      <c r="K226" s="12">
        <f t="shared" si="3"/>
        <v>0.4966101695</v>
      </c>
      <c r="L226" s="12">
        <f t="shared" si="4"/>
        <v>4.395</v>
      </c>
    </row>
    <row r="227">
      <c r="A227" s="7">
        <v>45352.0</v>
      </c>
      <c r="B227" s="8" t="s">
        <v>25</v>
      </c>
      <c r="C227" s="8" t="s">
        <v>19</v>
      </c>
      <c r="D227" s="8" t="s">
        <v>16</v>
      </c>
      <c r="E227" s="9">
        <v>39375.0</v>
      </c>
      <c r="F227" s="9">
        <v>11820.0</v>
      </c>
      <c r="G227" s="9">
        <v>900.0</v>
      </c>
      <c r="H227" s="10">
        <v>5862.0</v>
      </c>
      <c r="I227" s="11">
        <f t="shared" ref="I227:J227" si="228">IFERROR(F227/E227, 0)</f>
        <v>0.3001904762</v>
      </c>
      <c r="J227" s="11">
        <f t="shared" si="228"/>
        <v>0.07614213198</v>
      </c>
      <c r="K227" s="12">
        <f t="shared" si="3"/>
        <v>0.4959390863</v>
      </c>
      <c r="L227" s="12">
        <f t="shared" si="4"/>
        <v>6.513333333</v>
      </c>
    </row>
    <row r="228">
      <c r="A228" s="7">
        <v>45352.0</v>
      </c>
      <c r="B228" s="8" t="s">
        <v>25</v>
      </c>
      <c r="C228" s="8" t="s">
        <v>19</v>
      </c>
      <c r="D228" s="8" t="s">
        <v>17</v>
      </c>
      <c r="E228" s="9">
        <v>13125.0</v>
      </c>
      <c r="F228" s="9">
        <v>3930.0</v>
      </c>
      <c r="G228" s="9">
        <v>400.0</v>
      </c>
      <c r="H228" s="10">
        <v>1952.0</v>
      </c>
      <c r="I228" s="11">
        <f t="shared" ref="I228:J228" si="229">IFERROR(F228/E228, 0)</f>
        <v>0.2994285714</v>
      </c>
      <c r="J228" s="11">
        <f t="shared" si="229"/>
        <v>0.1017811705</v>
      </c>
      <c r="K228" s="12">
        <f t="shared" si="3"/>
        <v>0.496692112</v>
      </c>
      <c r="L228" s="12">
        <f t="shared" si="4"/>
        <v>4.88</v>
      </c>
    </row>
    <row r="229">
      <c r="A229" s="7">
        <v>45352.0</v>
      </c>
      <c r="B229" s="8" t="s">
        <v>25</v>
      </c>
      <c r="C229" s="8" t="s">
        <v>19</v>
      </c>
      <c r="D229" s="8" t="s">
        <v>18</v>
      </c>
      <c r="E229" s="9">
        <v>5906.0</v>
      </c>
      <c r="F229" s="9">
        <v>1770.0</v>
      </c>
      <c r="G229" s="9">
        <v>200.0</v>
      </c>
      <c r="H229" s="10">
        <v>884.0</v>
      </c>
      <c r="I229" s="11">
        <f t="shared" ref="I229:J229" si="230">IFERROR(F229/E229, 0)</f>
        <v>0.2996952252</v>
      </c>
      <c r="J229" s="11">
        <f t="shared" si="230"/>
        <v>0.1129943503</v>
      </c>
      <c r="K229" s="12">
        <f t="shared" si="3"/>
        <v>0.4994350282</v>
      </c>
      <c r="L229" s="12">
        <f t="shared" si="4"/>
        <v>4.42</v>
      </c>
    </row>
    <row r="230">
      <c r="A230" s="7">
        <v>45352.0</v>
      </c>
      <c r="B230" s="8" t="s">
        <v>26</v>
      </c>
      <c r="C230" s="8" t="s">
        <v>15</v>
      </c>
      <c r="D230" s="8" t="s">
        <v>16</v>
      </c>
      <c r="E230" s="9">
        <v>78750.0</v>
      </c>
      <c r="F230" s="9">
        <v>23640.0</v>
      </c>
      <c r="G230" s="9">
        <v>1900.0</v>
      </c>
      <c r="H230" s="10">
        <v>11788.0</v>
      </c>
      <c r="I230" s="11">
        <f t="shared" ref="I230:J230" si="231">IFERROR(F230/E230, 0)</f>
        <v>0.3001904762</v>
      </c>
      <c r="J230" s="11">
        <f t="shared" si="231"/>
        <v>0.08037225042</v>
      </c>
      <c r="K230" s="12">
        <f t="shared" si="3"/>
        <v>0.4986463621</v>
      </c>
      <c r="L230" s="12">
        <f t="shared" si="4"/>
        <v>6.204210526</v>
      </c>
    </row>
    <row r="231">
      <c r="A231" s="7">
        <v>45352.0</v>
      </c>
      <c r="B231" s="8" t="s">
        <v>26</v>
      </c>
      <c r="C231" s="8" t="s">
        <v>15</v>
      </c>
      <c r="D231" s="8" t="s">
        <v>17</v>
      </c>
      <c r="E231" s="9">
        <v>26250.0</v>
      </c>
      <c r="F231" s="9">
        <v>7890.0</v>
      </c>
      <c r="G231" s="9">
        <v>800.0</v>
      </c>
      <c r="H231" s="10">
        <v>3924.0</v>
      </c>
      <c r="I231" s="11">
        <f t="shared" ref="I231:J231" si="232">IFERROR(F231/E231, 0)</f>
        <v>0.3005714286</v>
      </c>
      <c r="J231" s="11">
        <f t="shared" si="232"/>
        <v>0.1013941698</v>
      </c>
      <c r="K231" s="12">
        <f t="shared" si="3"/>
        <v>0.497338403</v>
      </c>
      <c r="L231" s="12">
        <f t="shared" si="4"/>
        <v>4.905</v>
      </c>
    </row>
    <row r="232">
      <c r="A232" s="7">
        <v>45352.0</v>
      </c>
      <c r="B232" s="8" t="s">
        <v>26</v>
      </c>
      <c r="C232" s="8" t="s">
        <v>15</v>
      </c>
      <c r="D232" s="8" t="s">
        <v>18</v>
      </c>
      <c r="E232" s="9">
        <v>11813.0</v>
      </c>
      <c r="F232" s="9">
        <v>3540.0</v>
      </c>
      <c r="G232" s="9">
        <v>400.0</v>
      </c>
      <c r="H232" s="10">
        <v>1758.0</v>
      </c>
      <c r="I232" s="11">
        <f t="shared" ref="I232:J232" si="233">IFERROR(F232/E232, 0)</f>
        <v>0.2996698552</v>
      </c>
      <c r="J232" s="11">
        <f t="shared" si="233"/>
        <v>0.1129943503</v>
      </c>
      <c r="K232" s="12">
        <f t="shared" si="3"/>
        <v>0.4966101695</v>
      </c>
      <c r="L232" s="12">
        <f t="shared" si="4"/>
        <v>4.395</v>
      </c>
    </row>
    <row r="233">
      <c r="A233" s="7">
        <v>45352.0</v>
      </c>
      <c r="B233" s="8" t="s">
        <v>26</v>
      </c>
      <c r="C233" s="8" t="s">
        <v>19</v>
      </c>
      <c r="D233" s="8" t="s">
        <v>16</v>
      </c>
      <c r="E233" s="9">
        <v>39375.0</v>
      </c>
      <c r="F233" s="9">
        <v>11820.0</v>
      </c>
      <c r="G233" s="9">
        <v>900.0</v>
      </c>
      <c r="H233" s="10">
        <v>5892.0</v>
      </c>
      <c r="I233" s="11">
        <f t="shared" ref="I233:J233" si="234">IFERROR(F233/E233, 0)</f>
        <v>0.3001904762</v>
      </c>
      <c r="J233" s="11">
        <f t="shared" si="234"/>
        <v>0.07614213198</v>
      </c>
      <c r="K233" s="12">
        <f t="shared" si="3"/>
        <v>0.4984771574</v>
      </c>
      <c r="L233" s="12">
        <f t="shared" si="4"/>
        <v>6.546666667</v>
      </c>
    </row>
    <row r="234">
      <c r="A234" s="7">
        <v>45352.0</v>
      </c>
      <c r="B234" s="8" t="s">
        <v>26</v>
      </c>
      <c r="C234" s="8" t="s">
        <v>19</v>
      </c>
      <c r="D234" s="8" t="s">
        <v>17</v>
      </c>
      <c r="E234" s="9">
        <v>13125.0</v>
      </c>
      <c r="F234" s="9">
        <v>3930.0</v>
      </c>
      <c r="G234" s="9">
        <v>400.0</v>
      </c>
      <c r="H234" s="10">
        <v>1960.0</v>
      </c>
      <c r="I234" s="11">
        <f t="shared" ref="I234:J234" si="235">IFERROR(F234/E234, 0)</f>
        <v>0.2994285714</v>
      </c>
      <c r="J234" s="11">
        <f t="shared" si="235"/>
        <v>0.1017811705</v>
      </c>
      <c r="K234" s="12">
        <f t="shared" si="3"/>
        <v>0.4987277354</v>
      </c>
      <c r="L234" s="12">
        <f t="shared" si="4"/>
        <v>4.9</v>
      </c>
    </row>
    <row r="235">
      <c r="A235" s="7">
        <v>45352.0</v>
      </c>
      <c r="B235" s="8" t="s">
        <v>26</v>
      </c>
      <c r="C235" s="8" t="s">
        <v>19</v>
      </c>
      <c r="D235" s="8" t="s">
        <v>18</v>
      </c>
      <c r="E235" s="9">
        <v>5906.0</v>
      </c>
      <c r="F235" s="9">
        <v>1770.0</v>
      </c>
      <c r="G235" s="9">
        <v>200.0</v>
      </c>
      <c r="H235" s="10">
        <v>882.0</v>
      </c>
      <c r="I235" s="11">
        <f t="shared" ref="I235:J235" si="236">IFERROR(F235/E235, 0)</f>
        <v>0.2996952252</v>
      </c>
      <c r="J235" s="11">
        <f t="shared" si="236"/>
        <v>0.1129943503</v>
      </c>
      <c r="K235" s="12">
        <f t="shared" si="3"/>
        <v>0.4983050847</v>
      </c>
      <c r="L235" s="12">
        <f t="shared" si="4"/>
        <v>4.41</v>
      </c>
    </row>
    <row r="236">
      <c r="A236" s="7">
        <v>45352.0</v>
      </c>
      <c r="B236" s="8" t="s">
        <v>27</v>
      </c>
      <c r="C236" s="8" t="s">
        <v>15</v>
      </c>
      <c r="D236" s="8" t="s">
        <v>16</v>
      </c>
      <c r="E236" s="9">
        <v>55125.0</v>
      </c>
      <c r="F236" s="9">
        <v>16530.0</v>
      </c>
      <c r="G236" s="9">
        <v>1400.0</v>
      </c>
      <c r="H236" s="10">
        <v>8230.0</v>
      </c>
      <c r="I236" s="11">
        <f t="shared" ref="I236:J236" si="237">IFERROR(F236/E236, 0)</f>
        <v>0.2998639456</v>
      </c>
      <c r="J236" s="11">
        <f t="shared" si="237"/>
        <v>0.08469449486</v>
      </c>
      <c r="K236" s="12">
        <f t="shared" si="3"/>
        <v>0.4978826376</v>
      </c>
      <c r="L236" s="12">
        <f t="shared" si="4"/>
        <v>5.878571429</v>
      </c>
    </row>
    <row r="237">
      <c r="A237" s="7">
        <v>45352.0</v>
      </c>
      <c r="B237" s="8" t="s">
        <v>27</v>
      </c>
      <c r="C237" s="8" t="s">
        <v>15</v>
      </c>
      <c r="D237" s="8" t="s">
        <v>17</v>
      </c>
      <c r="E237" s="9">
        <v>18375.0</v>
      </c>
      <c r="F237" s="9">
        <v>5520.0</v>
      </c>
      <c r="G237" s="9">
        <v>600.0</v>
      </c>
      <c r="H237" s="10">
        <v>2746.0</v>
      </c>
      <c r="I237" s="11">
        <f t="shared" ref="I237:J237" si="238">IFERROR(F237/E237, 0)</f>
        <v>0.3004081633</v>
      </c>
      <c r="J237" s="11">
        <f t="shared" si="238"/>
        <v>0.1086956522</v>
      </c>
      <c r="K237" s="12">
        <f t="shared" si="3"/>
        <v>0.4974637681</v>
      </c>
      <c r="L237" s="12">
        <f t="shared" si="4"/>
        <v>4.576666667</v>
      </c>
    </row>
    <row r="238">
      <c r="A238" s="7">
        <v>45352.0</v>
      </c>
      <c r="B238" s="8" t="s">
        <v>27</v>
      </c>
      <c r="C238" s="8" t="s">
        <v>15</v>
      </c>
      <c r="D238" s="8" t="s">
        <v>18</v>
      </c>
      <c r="E238" s="9">
        <v>8269.0</v>
      </c>
      <c r="F238" s="9">
        <v>2490.0</v>
      </c>
      <c r="G238" s="9">
        <v>300.0</v>
      </c>
      <c r="H238" s="10">
        <v>1228.0</v>
      </c>
      <c r="I238" s="11">
        <f t="shared" ref="I238:J238" si="239">IFERROR(F238/E238, 0)</f>
        <v>0.3011246825</v>
      </c>
      <c r="J238" s="11">
        <f t="shared" si="239"/>
        <v>0.1204819277</v>
      </c>
      <c r="K238" s="12">
        <f t="shared" si="3"/>
        <v>0.4931726908</v>
      </c>
      <c r="L238" s="12">
        <f t="shared" si="4"/>
        <v>4.093333333</v>
      </c>
    </row>
    <row r="239">
      <c r="A239" s="7">
        <v>45352.0</v>
      </c>
      <c r="B239" s="8" t="s">
        <v>27</v>
      </c>
      <c r="C239" s="8" t="s">
        <v>19</v>
      </c>
      <c r="D239" s="8" t="s">
        <v>16</v>
      </c>
      <c r="E239" s="9">
        <v>27563.0</v>
      </c>
      <c r="F239" s="9">
        <v>8280.0</v>
      </c>
      <c r="G239" s="9">
        <v>700.0</v>
      </c>
      <c r="H239" s="10">
        <v>4116.0</v>
      </c>
      <c r="I239" s="11">
        <f t="shared" ref="I239:J239" si="240">IFERROR(F239/E239, 0)</f>
        <v>0.3004027138</v>
      </c>
      <c r="J239" s="11">
        <f t="shared" si="240"/>
        <v>0.0845410628</v>
      </c>
      <c r="K239" s="12">
        <f t="shared" si="3"/>
        <v>0.4971014493</v>
      </c>
      <c r="L239" s="12">
        <f t="shared" si="4"/>
        <v>5.88</v>
      </c>
    </row>
    <row r="240">
      <c r="A240" s="7">
        <v>45352.0</v>
      </c>
      <c r="B240" s="8" t="s">
        <v>27</v>
      </c>
      <c r="C240" s="8" t="s">
        <v>19</v>
      </c>
      <c r="D240" s="8" t="s">
        <v>17</v>
      </c>
      <c r="E240" s="9">
        <v>9188.0</v>
      </c>
      <c r="F240" s="9">
        <v>2760.0</v>
      </c>
      <c r="G240" s="9">
        <v>300.0</v>
      </c>
      <c r="H240" s="10">
        <v>1376.0</v>
      </c>
      <c r="I240" s="11">
        <f t="shared" ref="I240:J240" si="241">IFERROR(F240/E240, 0)</f>
        <v>0.3003918154</v>
      </c>
      <c r="J240" s="11">
        <f t="shared" si="241"/>
        <v>0.1086956522</v>
      </c>
      <c r="K240" s="12">
        <f t="shared" si="3"/>
        <v>0.4985507246</v>
      </c>
      <c r="L240" s="12">
        <f t="shared" si="4"/>
        <v>4.586666667</v>
      </c>
    </row>
    <row r="241">
      <c r="A241" s="7">
        <v>45352.0</v>
      </c>
      <c r="B241" s="8" t="s">
        <v>27</v>
      </c>
      <c r="C241" s="8" t="s">
        <v>19</v>
      </c>
      <c r="D241" s="8" t="s">
        <v>18</v>
      </c>
      <c r="E241" s="9">
        <v>4134.0</v>
      </c>
      <c r="F241" s="9">
        <v>1230.0</v>
      </c>
      <c r="G241" s="9">
        <v>100.0</v>
      </c>
      <c r="H241" s="10">
        <v>616.0</v>
      </c>
      <c r="I241" s="11">
        <f t="shared" ref="I241:J241" si="242">IFERROR(F241/E241, 0)</f>
        <v>0.297532656</v>
      </c>
      <c r="J241" s="11">
        <f t="shared" si="242"/>
        <v>0.08130081301</v>
      </c>
      <c r="K241" s="12">
        <f t="shared" si="3"/>
        <v>0.5008130081</v>
      </c>
      <c r="L241" s="12">
        <f t="shared" si="4"/>
        <v>6.16</v>
      </c>
    </row>
    <row r="242">
      <c r="A242" s="7">
        <v>45352.0</v>
      </c>
      <c r="B242" s="8" t="s">
        <v>28</v>
      </c>
      <c r="C242" s="8" t="s">
        <v>15</v>
      </c>
      <c r="D242" s="8" t="s">
        <v>16</v>
      </c>
      <c r="E242" s="9">
        <v>55125.0</v>
      </c>
      <c r="F242" s="9">
        <v>16530.0</v>
      </c>
      <c r="G242" s="9">
        <v>1400.0</v>
      </c>
      <c r="H242" s="10">
        <v>8256.0</v>
      </c>
      <c r="I242" s="11">
        <f t="shared" ref="I242:J242" si="243">IFERROR(F242/E242, 0)</f>
        <v>0.2998639456</v>
      </c>
      <c r="J242" s="11">
        <f t="shared" si="243"/>
        <v>0.08469449486</v>
      </c>
      <c r="K242" s="12">
        <f t="shared" si="3"/>
        <v>0.4994555354</v>
      </c>
      <c r="L242" s="12">
        <f t="shared" si="4"/>
        <v>5.897142857</v>
      </c>
    </row>
    <row r="243">
      <c r="A243" s="7">
        <v>45352.0</v>
      </c>
      <c r="B243" s="8" t="s">
        <v>28</v>
      </c>
      <c r="C243" s="8" t="s">
        <v>15</v>
      </c>
      <c r="D243" s="8" t="s">
        <v>17</v>
      </c>
      <c r="E243" s="9">
        <v>18375.0</v>
      </c>
      <c r="F243" s="9">
        <v>5520.0</v>
      </c>
      <c r="G243" s="9">
        <v>600.0</v>
      </c>
      <c r="H243" s="10">
        <v>2752.0</v>
      </c>
      <c r="I243" s="11">
        <f t="shared" ref="I243:J243" si="244">IFERROR(F243/E243, 0)</f>
        <v>0.3004081633</v>
      </c>
      <c r="J243" s="11">
        <f t="shared" si="244"/>
        <v>0.1086956522</v>
      </c>
      <c r="K243" s="12">
        <f t="shared" si="3"/>
        <v>0.4985507246</v>
      </c>
      <c r="L243" s="12">
        <f t="shared" si="4"/>
        <v>4.586666667</v>
      </c>
    </row>
    <row r="244">
      <c r="A244" s="7">
        <v>45352.0</v>
      </c>
      <c r="B244" s="8" t="s">
        <v>28</v>
      </c>
      <c r="C244" s="8" t="s">
        <v>15</v>
      </c>
      <c r="D244" s="8" t="s">
        <v>18</v>
      </c>
      <c r="E244" s="9">
        <v>8269.0</v>
      </c>
      <c r="F244" s="9">
        <v>2490.0</v>
      </c>
      <c r="G244" s="9">
        <v>300.0</v>
      </c>
      <c r="H244" s="10">
        <v>1232.0</v>
      </c>
      <c r="I244" s="11">
        <f t="shared" ref="I244:J244" si="245">IFERROR(F244/E244, 0)</f>
        <v>0.3011246825</v>
      </c>
      <c r="J244" s="11">
        <f t="shared" si="245"/>
        <v>0.1204819277</v>
      </c>
      <c r="K244" s="12">
        <f t="shared" si="3"/>
        <v>0.4947791165</v>
      </c>
      <c r="L244" s="12">
        <f t="shared" si="4"/>
        <v>4.106666667</v>
      </c>
    </row>
    <row r="245">
      <c r="A245" s="7">
        <v>45352.0</v>
      </c>
      <c r="B245" s="8" t="s">
        <v>28</v>
      </c>
      <c r="C245" s="8" t="s">
        <v>19</v>
      </c>
      <c r="D245" s="8" t="s">
        <v>16</v>
      </c>
      <c r="E245" s="9">
        <v>27563.0</v>
      </c>
      <c r="F245" s="9">
        <v>8280.0</v>
      </c>
      <c r="G245" s="9">
        <v>700.0</v>
      </c>
      <c r="H245" s="10">
        <v>4128.0</v>
      </c>
      <c r="I245" s="11">
        <f t="shared" ref="I245:J245" si="246">IFERROR(F245/E245, 0)</f>
        <v>0.3004027138</v>
      </c>
      <c r="J245" s="11">
        <f t="shared" si="246"/>
        <v>0.0845410628</v>
      </c>
      <c r="K245" s="12">
        <f t="shared" si="3"/>
        <v>0.4985507246</v>
      </c>
      <c r="L245" s="12">
        <f t="shared" si="4"/>
        <v>5.897142857</v>
      </c>
    </row>
    <row r="246">
      <c r="A246" s="7">
        <v>45352.0</v>
      </c>
      <c r="B246" s="8" t="s">
        <v>28</v>
      </c>
      <c r="C246" s="8" t="s">
        <v>19</v>
      </c>
      <c r="D246" s="8" t="s">
        <v>17</v>
      </c>
      <c r="E246" s="9">
        <v>9188.0</v>
      </c>
      <c r="F246" s="9">
        <v>2760.0</v>
      </c>
      <c r="G246" s="9">
        <v>300.0</v>
      </c>
      <c r="H246" s="10">
        <v>1374.0</v>
      </c>
      <c r="I246" s="11">
        <f t="shared" ref="I246:J246" si="247">IFERROR(F246/E246, 0)</f>
        <v>0.3003918154</v>
      </c>
      <c r="J246" s="11">
        <f t="shared" si="247"/>
        <v>0.1086956522</v>
      </c>
      <c r="K246" s="12">
        <f t="shared" si="3"/>
        <v>0.497826087</v>
      </c>
      <c r="L246" s="12">
        <f t="shared" si="4"/>
        <v>4.58</v>
      </c>
    </row>
    <row r="247">
      <c r="A247" s="7">
        <v>45352.0</v>
      </c>
      <c r="B247" s="8" t="s">
        <v>28</v>
      </c>
      <c r="C247" s="8" t="s">
        <v>19</v>
      </c>
      <c r="D247" s="8" t="s">
        <v>18</v>
      </c>
      <c r="E247" s="9">
        <v>4134.0</v>
      </c>
      <c r="F247" s="9">
        <v>1230.0</v>
      </c>
      <c r="G247" s="9">
        <v>100.0</v>
      </c>
      <c r="H247" s="10">
        <v>616.0</v>
      </c>
      <c r="I247" s="11">
        <f t="shared" ref="I247:J247" si="248">IFERROR(F247/E247, 0)</f>
        <v>0.297532656</v>
      </c>
      <c r="J247" s="11">
        <f t="shared" si="248"/>
        <v>0.08130081301</v>
      </c>
      <c r="K247" s="12">
        <f t="shared" si="3"/>
        <v>0.5008130081</v>
      </c>
      <c r="L247" s="12">
        <f t="shared" si="4"/>
        <v>6.16</v>
      </c>
    </row>
    <row r="248">
      <c r="A248" s="7">
        <v>45352.0</v>
      </c>
      <c r="B248" s="8" t="s">
        <v>29</v>
      </c>
      <c r="C248" s="8" t="s">
        <v>15</v>
      </c>
      <c r="D248" s="8" t="s">
        <v>16</v>
      </c>
      <c r="E248" s="9">
        <v>47250.0</v>
      </c>
      <c r="F248" s="9">
        <v>14190.0</v>
      </c>
      <c r="G248" s="9">
        <v>1200.0</v>
      </c>
      <c r="H248" s="10">
        <v>7040.0</v>
      </c>
      <c r="I248" s="11">
        <f t="shared" ref="I248:J248" si="249">IFERROR(F248/E248, 0)</f>
        <v>0.3003174603</v>
      </c>
      <c r="J248" s="11">
        <f t="shared" si="249"/>
        <v>0.08456659619</v>
      </c>
      <c r="K248" s="12">
        <f t="shared" si="3"/>
        <v>0.496124031</v>
      </c>
      <c r="L248" s="12">
        <f t="shared" si="4"/>
        <v>5.866666667</v>
      </c>
    </row>
    <row r="249">
      <c r="A249" s="7">
        <v>45352.0</v>
      </c>
      <c r="B249" s="8" t="s">
        <v>29</v>
      </c>
      <c r="C249" s="8" t="s">
        <v>15</v>
      </c>
      <c r="D249" s="8" t="s">
        <v>17</v>
      </c>
      <c r="E249" s="9">
        <v>15750.0</v>
      </c>
      <c r="F249" s="9">
        <v>4740.0</v>
      </c>
      <c r="G249" s="9">
        <v>500.0</v>
      </c>
      <c r="H249" s="10">
        <v>2340.0</v>
      </c>
      <c r="I249" s="11">
        <f t="shared" ref="I249:J249" si="250">IFERROR(F249/E249, 0)</f>
        <v>0.300952381</v>
      </c>
      <c r="J249" s="11">
        <f t="shared" si="250"/>
        <v>0.1054852321</v>
      </c>
      <c r="K249" s="12">
        <f t="shared" si="3"/>
        <v>0.4936708861</v>
      </c>
      <c r="L249" s="12">
        <f t="shared" si="4"/>
        <v>4.68</v>
      </c>
    </row>
    <row r="250">
      <c r="A250" s="7">
        <v>45352.0</v>
      </c>
      <c r="B250" s="8" t="s">
        <v>29</v>
      </c>
      <c r="C250" s="8" t="s">
        <v>15</v>
      </c>
      <c r="D250" s="8" t="s">
        <v>18</v>
      </c>
      <c r="E250" s="9">
        <v>7088.0</v>
      </c>
      <c r="F250" s="9">
        <v>2130.0</v>
      </c>
      <c r="G250" s="9">
        <v>200.0</v>
      </c>
      <c r="H250" s="10">
        <v>1052.0</v>
      </c>
      <c r="I250" s="11">
        <f t="shared" ref="I250:J250" si="251">IFERROR(F250/E250, 0)</f>
        <v>0.3005079007</v>
      </c>
      <c r="J250" s="11">
        <f t="shared" si="251"/>
        <v>0.09389671362</v>
      </c>
      <c r="K250" s="12">
        <f t="shared" si="3"/>
        <v>0.4938967136</v>
      </c>
      <c r="L250" s="12">
        <f t="shared" si="4"/>
        <v>5.26</v>
      </c>
    </row>
    <row r="251">
      <c r="A251" s="7">
        <v>45352.0</v>
      </c>
      <c r="B251" s="8" t="s">
        <v>29</v>
      </c>
      <c r="C251" s="8" t="s">
        <v>19</v>
      </c>
      <c r="D251" s="8" t="s">
        <v>16</v>
      </c>
      <c r="E251" s="9">
        <v>23625.0</v>
      </c>
      <c r="F251" s="9">
        <v>7080.0</v>
      </c>
      <c r="G251" s="9">
        <v>600.0</v>
      </c>
      <c r="H251" s="10">
        <v>3526.0</v>
      </c>
      <c r="I251" s="11">
        <f t="shared" ref="I251:J251" si="252">IFERROR(F251/E251, 0)</f>
        <v>0.2996825397</v>
      </c>
      <c r="J251" s="11">
        <f t="shared" si="252"/>
        <v>0.08474576271</v>
      </c>
      <c r="K251" s="12">
        <f t="shared" si="3"/>
        <v>0.4980225989</v>
      </c>
      <c r="L251" s="12">
        <f t="shared" si="4"/>
        <v>5.876666667</v>
      </c>
    </row>
    <row r="252">
      <c r="A252" s="7">
        <v>45352.0</v>
      </c>
      <c r="B252" s="8" t="s">
        <v>29</v>
      </c>
      <c r="C252" s="8" t="s">
        <v>19</v>
      </c>
      <c r="D252" s="8" t="s">
        <v>17</v>
      </c>
      <c r="E252" s="9">
        <v>7875.0</v>
      </c>
      <c r="F252" s="9">
        <v>2370.0</v>
      </c>
      <c r="G252" s="9">
        <v>300.0</v>
      </c>
      <c r="H252" s="10">
        <v>1176.0</v>
      </c>
      <c r="I252" s="11">
        <f t="shared" ref="I252:J252" si="253">IFERROR(F252/E252, 0)</f>
        <v>0.300952381</v>
      </c>
      <c r="J252" s="11">
        <f t="shared" si="253"/>
        <v>0.1265822785</v>
      </c>
      <c r="K252" s="12">
        <f t="shared" si="3"/>
        <v>0.4962025316</v>
      </c>
      <c r="L252" s="12">
        <f t="shared" si="4"/>
        <v>3.92</v>
      </c>
    </row>
    <row r="253">
      <c r="A253" s="7">
        <v>45352.0</v>
      </c>
      <c r="B253" s="8" t="s">
        <v>29</v>
      </c>
      <c r="C253" s="8" t="s">
        <v>19</v>
      </c>
      <c r="D253" s="8" t="s">
        <v>18</v>
      </c>
      <c r="E253" s="9">
        <v>3544.0</v>
      </c>
      <c r="F253" s="9">
        <v>1050.0</v>
      </c>
      <c r="G253" s="9">
        <v>100.0</v>
      </c>
      <c r="H253" s="10">
        <v>530.0</v>
      </c>
      <c r="I253" s="11">
        <f t="shared" ref="I253:J253" si="254">IFERROR(F253/E253, 0)</f>
        <v>0.296275395</v>
      </c>
      <c r="J253" s="11">
        <f t="shared" si="254"/>
        <v>0.09523809524</v>
      </c>
      <c r="K253" s="12">
        <f t="shared" si="3"/>
        <v>0.5047619048</v>
      </c>
      <c r="L253" s="12">
        <f t="shared" si="4"/>
        <v>5.3</v>
      </c>
    </row>
    <row r="254">
      <c r="A254" s="7">
        <v>45352.0</v>
      </c>
      <c r="B254" s="8" t="s">
        <v>30</v>
      </c>
      <c r="C254" s="8" t="s">
        <v>15</v>
      </c>
      <c r="D254" s="8" t="s">
        <v>16</v>
      </c>
      <c r="E254" s="9">
        <v>47250.0</v>
      </c>
      <c r="F254" s="9">
        <v>14190.0</v>
      </c>
      <c r="G254" s="9">
        <v>1200.0</v>
      </c>
      <c r="H254" s="10">
        <v>7076.0</v>
      </c>
      <c r="I254" s="11">
        <f t="shared" ref="I254:J254" si="255">IFERROR(F254/E254, 0)</f>
        <v>0.3003174603</v>
      </c>
      <c r="J254" s="11">
        <f t="shared" si="255"/>
        <v>0.08456659619</v>
      </c>
      <c r="K254" s="12">
        <f t="shared" si="3"/>
        <v>0.4986610289</v>
      </c>
      <c r="L254" s="12">
        <f t="shared" si="4"/>
        <v>5.896666667</v>
      </c>
    </row>
    <row r="255">
      <c r="A255" s="7">
        <v>45352.0</v>
      </c>
      <c r="B255" s="8" t="s">
        <v>30</v>
      </c>
      <c r="C255" s="8" t="s">
        <v>15</v>
      </c>
      <c r="D255" s="8" t="s">
        <v>17</v>
      </c>
      <c r="E255" s="9">
        <v>15750.0</v>
      </c>
      <c r="F255" s="9">
        <v>4740.0</v>
      </c>
      <c r="G255" s="9">
        <v>500.0</v>
      </c>
      <c r="H255" s="10">
        <v>2358.0</v>
      </c>
      <c r="I255" s="11">
        <f t="shared" ref="I255:J255" si="256">IFERROR(F255/E255, 0)</f>
        <v>0.300952381</v>
      </c>
      <c r="J255" s="11">
        <f t="shared" si="256"/>
        <v>0.1054852321</v>
      </c>
      <c r="K255" s="12">
        <f t="shared" si="3"/>
        <v>0.4974683544</v>
      </c>
      <c r="L255" s="12">
        <f t="shared" si="4"/>
        <v>4.716</v>
      </c>
    </row>
    <row r="256">
      <c r="A256" s="7">
        <v>45352.0</v>
      </c>
      <c r="B256" s="8" t="s">
        <v>30</v>
      </c>
      <c r="C256" s="8" t="s">
        <v>15</v>
      </c>
      <c r="D256" s="8" t="s">
        <v>18</v>
      </c>
      <c r="E256" s="9">
        <v>7088.0</v>
      </c>
      <c r="F256" s="9">
        <v>2130.0</v>
      </c>
      <c r="G256" s="9">
        <v>200.0</v>
      </c>
      <c r="H256" s="10">
        <v>1052.0</v>
      </c>
      <c r="I256" s="11">
        <f t="shared" ref="I256:J256" si="257">IFERROR(F256/E256, 0)</f>
        <v>0.3005079007</v>
      </c>
      <c r="J256" s="11">
        <f t="shared" si="257"/>
        <v>0.09389671362</v>
      </c>
      <c r="K256" s="12">
        <f t="shared" si="3"/>
        <v>0.4938967136</v>
      </c>
      <c r="L256" s="12">
        <f t="shared" si="4"/>
        <v>5.26</v>
      </c>
    </row>
    <row r="257">
      <c r="A257" s="7">
        <v>45352.0</v>
      </c>
      <c r="B257" s="8" t="s">
        <v>30</v>
      </c>
      <c r="C257" s="8" t="s">
        <v>19</v>
      </c>
      <c r="D257" s="8" t="s">
        <v>16</v>
      </c>
      <c r="E257" s="9">
        <v>23625.0</v>
      </c>
      <c r="F257" s="9">
        <v>7080.0</v>
      </c>
      <c r="G257" s="9">
        <v>600.0</v>
      </c>
      <c r="H257" s="10">
        <v>3530.0</v>
      </c>
      <c r="I257" s="11">
        <f t="shared" ref="I257:J257" si="258">IFERROR(F257/E257, 0)</f>
        <v>0.2996825397</v>
      </c>
      <c r="J257" s="11">
        <f t="shared" si="258"/>
        <v>0.08474576271</v>
      </c>
      <c r="K257" s="12">
        <f t="shared" si="3"/>
        <v>0.4985875706</v>
      </c>
      <c r="L257" s="12">
        <f t="shared" si="4"/>
        <v>5.883333333</v>
      </c>
    </row>
    <row r="258">
      <c r="A258" s="7">
        <v>45352.0</v>
      </c>
      <c r="B258" s="8" t="s">
        <v>30</v>
      </c>
      <c r="C258" s="8" t="s">
        <v>19</v>
      </c>
      <c r="D258" s="8" t="s">
        <v>17</v>
      </c>
      <c r="E258" s="9">
        <v>7875.0</v>
      </c>
      <c r="F258" s="9">
        <v>2370.0</v>
      </c>
      <c r="G258" s="9">
        <v>300.0</v>
      </c>
      <c r="H258" s="10">
        <v>1178.0</v>
      </c>
      <c r="I258" s="11">
        <f t="shared" ref="I258:J258" si="259">IFERROR(F258/E258, 0)</f>
        <v>0.300952381</v>
      </c>
      <c r="J258" s="11">
        <f t="shared" si="259"/>
        <v>0.1265822785</v>
      </c>
      <c r="K258" s="12">
        <f t="shared" si="3"/>
        <v>0.4970464135</v>
      </c>
      <c r="L258" s="12">
        <f t="shared" si="4"/>
        <v>3.926666667</v>
      </c>
    </row>
    <row r="259">
      <c r="A259" s="7">
        <v>45352.0</v>
      </c>
      <c r="B259" s="8" t="s">
        <v>30</v>
      </c>
      <c r="C259" s="8" t="s">
        <v>19</v>
      </c>
      <c r="D259" s="8" t="s">
        <v>18</v>
      </c>
      <c r="E259" s="9">
        <v>3544.0</v>
      </c>
      <c r="F259" s="9">
        <v>1050.0</v>
      </c>
      <c r="G259" s="9">
        <v>100.0</v>
      </c>
      <c r="H259" s="10">
        <v>530.0</v>
      </c>
      <c r="I259" s="11">
        <f t="shared" ref="I259:J259" si="260">IFERROR(F259/E259, 0)</f>
        <v>0.296275395</v>
      </c>
      <c r="J259" s="11">
        <f t="shared" si="260"/>
        <v>0.09523809524</v>
      </c>
      <c r="K259" s="12">
        <f t="shared" si="3"/>
        <v>0.5047619048</v>
      </c>
      <c r="L259" s="12">
        <f t="shared" si="4"/>
        <v>5.3</v>
      </c>
    </row>
    <row r="260">
      <c r="A260" s="7">
        <v>45352.0</v>
      </c>
      <c r="B260" s="8" t="s">
        <v>31</v>
      </c>
      <c r="C260" s="8" t="s">
        <v>15</v>
      </c>
      <c r="D260" s="8" t="s">
        <v>16</v>
      </c>
      <c r="E260" s="9">
        <v>39375.0</v>
      </c>
      <c r="F260" s="9">
        <v>11820.0</v>
      </c>
      <c r="G260" s="9">
        <v>1000.0</v>
      </c>
      <c r="H260" s="10">
        <v>5892.0</v>
      </c>
      <c r="I260" s="11">
        <f t="shared" ref="I260:J260" si="261">IFERROR(F260/E260, 0)</f>
        <v>0.3001904762</v>
      </c>
      <c r="J260" s="11">
        <f t="shared" si="261"/>
        <v>0.08460236887</v>
      </c>
      <c r="K260" s="12">
        <f t="shared" si="3"/>
        <v>0.4984771574</v>
      </c>
      <c r="L260" s="12">
        <f t="shared" si="4"/>
        <v>5.892</v>
      </c>
    </row>
    <row r="261">
      <c r="A261" s="7">
        <v>45352.0</v>
      </c>
      <c r="B261" s="8" t="s">
        <v>31</v>
      </c>
      <c r="C261" s="8" t="s">
        <v>15</v>
      </c>
      <c r="D261" s="8" t="s">
        <v>17</v>
      </c>
      <c r="E261" s="9">
        <v>13125.0</v>
      </c>
      <c r="F261" s="9">
        <v>3930.0</v>
      </c>
      <c r="G261" s="9">
        <v>400.0</v>
      </c>
      <c r="H261" s="10">
        <v>1964.0</v>
      </c>
      <c r="I261" s="11">
        <f t="shared" ref="I261:J261" si="262">IFERROR(F261/E261, 0)</f>
        <v>0.2994285714</v>
      </c>
      <c r="J261" s="11">
        <f t="shared" si="262"/>
        <v>0.1017811705</v>
      </c>
      <c r="K261" s="12">
        <f t="shared" si="3"/>
        <v>0.4997455471</v>
      </c>
      <c r="L261" s="12">
        <f t="shared" si="4"/>
        <v>4.91</v>
      </c>
    </row>
    <row r="262">
      <c r="A262" s="7">
        <v>45352.0</v>
      </c>
      <c r="B262" s="8" t="s">
        <v>31</v>
      </c>
      <c r="C262" s="8" t="s">
        <v>15</v>
      </c>
      <c r="D262" s="8" t="s">
        <v>18</v>
      </c>
      <c r="E262" s="9">
        <v>5906.0</v>
      </c>
      <c r="F262" s="9">
        <v>1770.0</v>
      </c>
      <c r="G262" s="9">
        <v>200.0</v>
      </c>
      <c r="H262" s="10">
        <v>884.0</v>
      </c>
      <c r="I262" s="11">
        <f t="shared" ref="I262:J262" si="263">IFERROR(F262/E262, 0)</f>
        <v>0.2996952252</v>
      </c>
      <c r="J262" s="11">
        <f t="shared" si="263"/>
        <v>0.1129943503</v>
      </c>
      <c r="K262" s="12">
        <f t="shared" si="3"/>
        <v>0.4994350282</v>
      </c>
      <c r="L262" s="12">
        <f t="shared" si="4"/>
        <v>4.42</v>
      </c>
    </row>
    <row r="263">
      <c r="A263" s="7">
        <v>45352.0</v>
      </c>
      <c r="B263" s="8" t="s">
        <v>31</v>
      </c>
      <c r="C263" s="8" t="s">
        <v>19</v>
      </c>
      <c r="D263" s="8" t="s">
        <v>16</v>
      </c>
      <c r="E263" s="9">
        <v>19688.0</v>
      </c>
      <c r="F263" s="9">
        <v>5910.0</v>
      </c>
      <c r="G263" s="9">
        <v>500.0</v>
      </c>
      <c r="H263" s="10">
        <v>2950.0</v>
      </c>
      <c r="I263" s="11">
        <f t="shared" ref="I263:J263" si="264">IFERROR(F263/E263, 0)</f>
        <v>0.3001828525</v>
      </c>
      <c r="J263" s="11">
        <f t="shared" si="264"/>
        <v>0.08460236887</v>
      </c>
      <c r="K263" s="12">
        <f t="shared" si="3"/>
        <v>0.4991539763</v>
      </c>
      <c r="L263" s="12">
        <f t="shared" si="4"/>
        <v>5.9</v>
      </c>
    </row>
    <row r="264">
      <c r="A264" s="7">
        <v>45352.0</v>
      </c>
      <c r="B264" s="8" t="s">
        <v>31</v>
      </c>
      <c r="C264" s="8" t="s">
        <v>19</v>
      </c>
      <c r="D264" s="8" t="s">
        <v>17</v>
      </c>
      <c r="E264" s="9">
        <v>6563.0</v>
      </c>
      <c r="F264" s="9">
        <v>1980.0</v>
      </c>
      <c r="G264" s="9">
        <v>200.0</v>
      </c>
      <c r="H264" s="10">
        <v>984.0</v>
      </c>
      <c r="I264" s="11">
        <f t="shared" ref="I264:J264" si="265">IFERROR(F264/E264, 0)</f>
        <v>0.3016912997</v>
      </c>
      <c r="J264" s="11">
        <f t="shared" si="265"/>
        <v>0.101010101</v>
      </c>
      <c r="K264" s="12">
        <f t="shared" si="3"/>
        <v>0.496969697</v>
      </c>
      <c r="L264" s="12">
        <f t="shared" si="4"/>
        <v>4.92</v>
      </c>
    </row>
    <row r="265">
      <c r="A265" s="7">
        <v>45352.0</v>
      </c>
      <c r="B265" s="8" t="s">
        <v>31</v>
      </c>
      <c r="C265" s="8" t="s">
        <v>19</v>
      </c>
      <c r="D265" s="8" t="s">
        <v>18</v>
      </c>
      <c r="E265" s="9">
        <v>2953.0</v>
      </c>
      <c r="F265" s="9">
        <v>900.0</v>
      </c>
      <c r="G265" s="9">
        <v>100.0</v>
      </c>
      <c r="H265" s="10">
        <v>438.0</v>
      </c>
      <c r="I265" s="11">
        <f t="shared" ref="I265:J265" si="266">IFERROR(F265/E265, 0)</f>
        <v>0.3047748053</v>
      </c>
      <c r="J265" s="11">
        <f t="shared" si="266"/>
        <v>0.1111111111</v>
      </c>
      <c r="K265" s="12">
        <f t="shared" si="3"/>
        <v>0.4866666667</v>
      </c>
      <c r="L265" s="12">
        <f t="shared" si="4"/>
        <v>4.38</v>
      </c>
    </row>
    <row r="266">
      <c r="A266" s="7">
        <v>45352.0</v>
      </c>
      <c r="B266" s="8" t="s">
        <v>32</v>
      </c>
      <c r="C266" s="8" t="s">
        <v>15</v>
      </c>
      <c r="D266" s="8" t="s">
        <v>16</v>
      </c>
      <c r="E266" s="9">
        <v>39375.0</v>
      </c>
      <c r="F266" s="9">
        <v>11820.0</v>
      </c>
      <c r="G266" s="9">
        <v>1000.0</v>
      </c>
      <c r="H266" s="10">
        <v>5898.0</v>
      </c>
      <c r="I266" s="11">
        <f t="shared" ref="I266:J266" si="267">IFERROR(F266/E266, 0)</f>
        <v>0.3001904762</v>
      </c>
      <c r="J266" s="11">
        <f t="shared" si="267"/>
        <v>0.08460236887</v>
      </c>
      <c r="K266" s="12">
        <f t="shared" si="3"/>
        <v>0.4989847716</v>
      </c>
      <c r="L266" s="12">
        <f t="shared" si="4"/>
        <v>5.898</v>
      </c>
    </row>
    <row r="267">
      <c r="A267" s="7">
        <v>45352.0</v>
      </c>
      <c r="B267" s="8" t="s">
        <v>32</v>
      </c>
      <c r="C267" s="8" t="s">
        <v>15</v>
      </c>
      <c r="D267" s="8" t="s">
        <v>17</v>
      </c>
      <c r="E267" s="9">
        <v>13125.0</v>
      </c>
      <c r="F267" s="9">
        <v>3930.0</v>
      </c>
      <c r="G267" s="9">
        <v>400.0</v>
      </c>
      <c r="H267" s="10">
        <v>1966.0</v>
      </c>
      <c r="I267" s="11">
        <f t="shared" ref="I267:J267" si="268">IFERROR(F267/E267, 0)</f>
        <v>0.2994285714</v>
      </c>
      <c r="J267" s="11">
        <f t="shared" si="268"/>
        <v>0.1017811705</v>
      </c>
      <c r="K267" s="12">
        <f t="shared" si="3"/>
        <v>0.5002544529</v>
      </c>
      <c r="L267" s="12">
        <f t="shared" si="4"/>
        <v>4.915</v>
      </c>
    </row>
    <row r="268">
      <c r="A268" s="7">
        <v>45352.0</v>
      </c>
      <c r="B268" s="8" t="s">
        <v>32</v>
      </c>
      <c r="C268" s="8" t="s">
        <v>15</v>
      </c>
      <c r="D268" s="8" t="s">
        <v>18</v>
      </c>
      <c r="E268" s="9">
        <v>5906.0</v>
      </c>
      <c r="F268" s="9">
        <v>1770.0</v>
      </c>
      <c r="G268" s="9">
        <v>200.0</v>
      </c>
      <c r="H268" s="10">
        <v>884.0</v>
      </c>
      <c r="I268" s="11">
        <f t="shared" ref="I268:J268" si="269">IFERROR(F268/E268, 0)</f>
        <v>0.2996952252</v>
      </c>
      <c r="J268" s="11">
        <f t="shared" si="269"/>
        <v>0.1129943503</v>
      </c>
      <c r="K268" s="12">
        <f t="shared" si="3"/>
        <v>0.4994350282</v>
      </c>
      <c r="L268" s="12">
        <f t="shared" si="4"/>
        <v>4.42</v>
      </c>
    </row>
    <row r="269">
      <c r="A269" s="7">
        <v>45352.0</v>
      </c>
      <c r="B269" s="8" t="s">
        <v>32</v>
      </c>
      <c r="C269" s="8" t="s">
        <v>19</v>
      </c>
      <c r="D269" s="8" t="s">
        <v>16</v>
      </c>
      <c r="E269" s="9">
        <v>19688.0</v>
      </c>
      <c r="F269" s="9">
        <v>5910.0</v>
      </c>
      <c r="G269" s="9">
        <v>500.0</v>
      </c>
      <c r="H269" s="10">
        <v>2950.0</v>
      </c>
      <c r="I269" s="11">
        <f t="shared" ref="I269:J269" si="270">IFERROR(F269/E269, 0)</f>
        <v>0.3001828525</v>
      </c>
      <c r="J269" s="11">
        <f t="shared" si="270"/>
        <v>0.08460236887</v>
      </c>
      <c r="K269" s="12">
        <f t="shared" si="3"/>
        <v>0.4991539763</v>
      </c>
      <c r="L269" s="12">
        <f t="shared" si="4"/>
        <v>5.9</v>
      </c>
    </row>
    <row r="270">
      <c r="A270" s="7">
        <v>45352.0</v>
      </c>
      <c r="B270" s="8" t="s">
        <v>32</v>
      </c>
      <c r="C270" s="8" t="s">
        <v>19</v>
      </c>
      <c r="D270" s="8" t="s">
        <v>17</v>
      </c>
      <c r="E270" s="9">
        <v>6563.0</v>
      </c>
      <c r="F270" s="9">
        <v>1980.0</v>
      </c>
      <c r="G270" s="9">
        <v>200.0</v>
      </c>
      <c r="H270" s="10">
        <v>984.0</v>
      </c>
      <c r="I270" s="11">
        <f t="shared" ref="I270:J270" si="271">IFERROR(F270/E270, 0)</f>
        <v>0.3016912997</v>
      </c>
      <c r="J270" s="11">
        <f t="shared" si="271"/>
        <v>0.101010101</v>
      </c>
      <c r="K270" s="12">
        <f t="shared" si="3"/>
        <v>0.496969697</v>
      </c>
      <c r="L270" s="12">
        <f t="shared" si="4"/>
        <v>4.92</v>
      </c>
    </row>
    <row r="271">
      <c r="A271" s="7">
        <v>45352.0</v>
      </c>
      <c r="B271" s="8" t="s">
        <v>32</v>
      </c>
      <c r="C271" s="8" t="s">
        <v>19</v>
      </c>
      <c r="D271" s="8" t="s">
        <v>18</v>
      </c>
      <c r="E271" s="9">
        <v>2953.0</v>
      </c>
      <c r="F271" s="9">
        <v>900.0</v>
      </c>
      <c r="G271" s="9">
        <v>100.0</v>
      </c>
      <c r="H271" s="10">
        <v>438.0</v>
      </c>
      <c r="I271" s="11">
        <f t="shared" ref="I271:J271" si="272">IFERROR(F271/E271, 0)</f>
        <v>0.3047748053</v>
      </c>
      <c r="J271" s="11">
        <f t="shared" si="272"/>
        <v>0.1111111111</v>
      </c>
      <c r="K271" s="12">
        <f t="shared" si="3"/>
        <v>0.4866666667</v>
      </c>
      <c r="L271" s="12">
        <f t="shared" si="4"/>
        <v>4.38</v>
      </c>
    </row>
    <row r="272">
      <c r="A272" s="7">
        <v>45352.0</v>
      </c>
      <c r="B272" s="8" t="s">
        <v>33</v>
      </c>
      <c r="C272" s="8" t="s">
        <v>15</v>
      </c>
      <c r="D272" s="8" t="s">
        <v>16</v>
      </c>
      <c r="E272" s="9">
        <v>39375.0</v>
      </c>
      <c r="F272" s="9">
        <v>11820.0</v>
      </c>
      <c r="G272" s="9">
        <v>1000.0</v>
      </c>
      <c r="H272" s="10">
        <v>5856.0</v>
      </c>
      <c r="I272" s="11">
        <f t="shared" ref="I272:J272" si="273">IFERROR(F272/E272, 0)</f>
        <v>0.3001904762</v>
      </c>
      <c r="J272" s="11">
        <f t="shared" si="273"/>
        <v>0.08460236887</v>
      </c>
      <c r="K272" s="12">
        <f t="shared" si="3"/>
        <v>0.4954314721</v>
      </c>
      <c r="L272" s="12">
        <f t="shared" si="4"/>
        <v>5.856</v>
      </c>
    </row>
    <row r="273">
      <c r="A273" s="7">
        <v>45352.0</v>
      </c>
      <c r="B273" s="8" t="s">
        <v>33</v>
      </c>
      <c r="C273" s="8" t="s">
        <v>15</v>
      </c>
      <c r="D273" s="8" t="s">
        <v>17</v>
      </c>
      <c r="E273" s="9">
        <v>13125.0</v>
      </c>
      <c r="F273" s="9">
        <v>3930.0</v>
      </c>
      <c r="G273" s="9">
        <v>400.0</v>
      </c>
      <c r="H273" s="10">
        <v>1948.0</v>
      </c>
      <c r="I273" s="11">
        <f t="shared" ref="I273:J273" si="274">IFERROR(F273/E273, 0)</f>
        <v>0.2994285714</v>
      </c>
      <c r="J273" s="11">
        <f t="shared" si="274"/>
        <v>0.1017811705</v>
      </c>
      <c r="K273" s="12">
        <f t="shared" si="3"/>
        <v>0.4956743003</v>
      </c>
      <c r="L273" s="12">
        <f t="shared" si="4"/>
        <v>4.87</v>
      </c>
    </row>
    <row r="274">
      <c r="A274" s="7">
        <v>45352.0</v>
      </c>
      <c r="B274" s="8" t="s">
        <v>33</v>
      </c>
      <c r="C274" s="8" t="s">
        <v>15</v>
      </c>
      <c r="D274" s="8" t="s">
        <v>18</v>
      </c>
      <c r="E274" s="9">
        <v>5906.0</v>
      </c>
      <c r="F274" s="9">
        <v>1770.0</v>
      </c>
      <c r="G274" s="9">
        <v>200.0</v>
      </c>
      <c r="H274" s="10">
        <v>882.0</v>
      </c>
      <c r="I274" s="11">
        <f t="shared" ref="I274:J274" si="275">IFERROR(F274/E274, 0)</f>
        <v>0.2996952252</v>
      </c>
      <c r="J274" s="11">
        <f t="shared" si="275"/>
        <v>0.1129943503</v>
      </c>
      <c r="K274" s="12">
        <f t="shared" si="3"/>
        <v>0.4983050847</v>
      </c>
      <c r="L274" s="12">
        <f t="shared" si="4"/>
        <v>4.41</v>
      </c>
    </row>
    <row r="275">
      <c r="A275" s="7">
        <v>45352.0</v>
      </c>
      <c r="B275" s="8" t="s">
        <v>33</v>
      </c>
      <c r="C275" s="8" t="s">
        <v>19</v>
      </c>
      <c r="D275" s="8" t="s">
        <v>16</v>
      </c>
      <c r="E275" s="9">
        <v>19688.0</v>
      </c>
      <c r="F275" s="9">
        <v>5910.0</v>
      </c>
      <c r="G275" s="9">
        <v>500.0</v>
      </c>
      <c r="H275" s="10">
        <v>2934.0</v>
      </c>
      <c r="I275" s="11">
        <f t="shared" ref="I275:J275" si="276">IFERROR(F275/E275, 0)</f>
        <v>0.3001828525</v>
      </c>
      <c r="J275" s="11">
        <f t="shared" si="276"/>
        <v>0.08460236887</v>
      </c>
      <c r="K275" s="12">
        <f t="shared" si="3"/>
        <v>0.4964467005</v>
      </c>
      <c r="L275" s="12">
        <f t="shared" si="4"/>
        <v>5.868</v>
      </c>
    </row>
    <row r="276">
      <c r="A276" s="7">
        <v>45352.0</v>
      </c>
      <c r="B276" s="8" t="s">
        <v>33</v>
      </c>
      <c r="C276" s="8" t="s">
        <v>19</v>
      </c>
      <c r="D276" s="8" t="s">
        <v>17</v>
      </c>
      <c r="E276" s="9">
        <v>6563.0</v>
      </c>
      <c r="F276" s="9">
        <v>1980.0</v>
      </c>
      <c r="G276" s="9">
        <v>200.0</v>
      </c>
      <c r="H276" s="10">
        <v>976.0</v>
      </c>
      <c r="I276" s="11">
        <f t="shared" ref="I276:J276" si="277">IFERROR(F276/E276, 0)</f>
        <v>0.3016912997</v>
      </c>
      <c r="J276" s="11">
        <f t="shared" si="277"/>
        <v>0.101010101</v>
      </c>
      <c r="K276" s="12">
        <f t="shared" si="3"/>
        <v>0.4929292929</v>
      </c>
      <c r="L276" s="12">
        <f t="shared" si="4"/>
        <v>4.88</v>
      </c>
    </row>
    <row r="277">
      <c r="A277" s="7">
        <v>45352.0</v>
      </c>
      <c r="B277" s="8" t="s">
        <v>33</v>
      </c>
      <c r="C277" s="8" t="s">
        <v>19</v>
      </c>
      <c r="D277" s="8" t="s">
        <v>18</v>
      </c>
      <c r="E277" s="9">
        <v>2953.0</v>
      </c>
      <c r="F277" s="9">
        <v>900.0</v>
      </c>
      <c r="G277" s="9">
        <v>100.0</v>
      </c>
      <c r="H277" s="10">
        <v>438.0</v>
      </c>
      <c r="I277" s="11">
        <f t="shared" ref="I277:J277" si="278">IFERROR(F277/E277, 0)</f>
        <v>0.3047748053</v>
      </c>
      <c r="J277" s="11">
        <f t="shared" si="278"/>
        <v>0.1111111111</v>
      </c>
      <c r="K277" s="12">
        <f t="shared" si="3"/>
        <v>0.4866666667</v>
      </c>
      <c r="L277" s="12">
        <f t="shared" si="4"/>
        <v>4.38</v>
      </c>
    </row>
    <row r="278">
      <c r="A278" s="7">
        <v>45352.0</v>
      </c>
      <c r="B278" s="8" t="s">
        <v>34</v>
      </c>
      <c r="C278" s="8" t="s">
        <v>15</v>
      </c>
      <c r="D278" s="8" t="s">
        <v>16</v>
      </c>
      <c r="E278" s="9">
        <v>39375.0</v>
      </c>
      <c r="F278" s="9">
        <v>11820.0</v>
      </c>
      <c r="G278" s="9">
        <v>1000.0</v>
      </c>
      <c r="H278" s="10">
        <v>5892.0</v>
      </c>
      <c r="I278" s="11">
        <f t="shared" ref="I278:J278" si="279">IFERROR(F278/E278, 0)</f>
        <v>0.3001904762</v>
      </c>
      <c r="J278" s="11">
        <f t="shared" si="279"/>
        <v>0.08460236887</v>
      </c>
      <c r="K278" s="12">
        <f t="shared" si="3"/>
        <v>0.4984771574</v>
      </c>
      <c r="L278" s="12">
        <f t="shared" si="4"/>
        <v>5.892</v>
      </c>
    </row>
    <row r="279">
      <c r="A279" s="7">
        <v>45352.0</v>
      </c>
      <c r="B279" s="8" t="s">
        <v>34</v>
      </c>
      <c r="C279" s="8" t="s">
        <v>15</v>
      </c>
      <c r="D279" s="8" t="s">
        <v>17</v>
      </c>
      <c r="E279" s="9">
        <v>13125.0</v>
      </c>
      <c r="F279" s="9">
        <v>3930.0</v>
      </c>
      <c r="G279" s="9">
        <v>400.0</v>
      </c>
      <c r="H279" s="10">
        <v>1962.0</v>
      </c>
      <c r="I279" s="11">
        <f t="shared" ref="I279:J279" si="280">IFERROR(F279/E279, 0)</f>
        <v>0.2994285714</v>
      </c>
      <c r="J279" s="11">
        <f t="shared" si="280"/>
        <v>0.1017811705</v>
      </c>
      <c r="K279" s="12">
        <f t="shared" si="3"/>
        <v>0.4992366412</v>
      </c>
      <c r="L279" s="12">
        <f t="shared" si="4"/>
        <v>4.905</v>
      </c>
    </row>
    <row r="280">
      <c r="A280" s="7">
        <v>45352.0</v>
      </c>
      <c r="B280" s="8" t="s">
        <v>34</v>
      </c>
      <c r="C280" s="8" t="s">
        <v>15</v>
      </c>
      <c r="D280" s="8" t="s">
        <v>18</v>
      </c>
      <c r="E280" s="9">
        <v>5906.0</v>
      </c>
      <c r="F280" s="9">
        <v>1770.0</v>
      </c>
      <c r="G280" s="9">
        <v>200.0</v>
      </c>
      <c r="H280" s="10">
        <v>878.0</v>
      </c>
      <c r="I280" s="11">
        <f t="shared" ref="I280:J280" si="281">IFERROR(F280/E280, 0)</f>
        <v>0.2996952252</v>
      </c>
      <c r="J280" s="11">
        <f t="shared" si="281"/>
        <v>0.1129943503</v>
      </c>
      <c r="K280" s="12">
        <f t="shared" si="3"/>
        <v>0.4960451977</v>
      </c>
      <c r="L280" s="12">
        <f t="shared" si="4"/>
        <v>4.39</v>
      </c>
    </row>
    <row r="281">
      <c r="A281" s="7">
        <v>45352.0</v>
      </c>
      <c r="B281" s="8" t="s">
        <v>34</v>
      </c>
      <c r="C281" s="8" t="s">
        <v>19</v>
      </c>
      <c r="D281" s="8" t="s">
        <v>16</v>
      </c>
      <c r="E281" s="9">
        <v>19688.0</v>
      </c>
      <c r="F281" s="9">
        <v>5910.0</v>
      </c>
      <c r="G281" s="9">
        <v>500.0</v>
      </c>
      <c r="H281" s="10">
        <v>2950.0</v>
      </c>
      <c r="I281" s="11">
        <f t="shared" ref="I281:J281" si="282">IFERROR(F281/E281, 0)</f>
        <v>0.3001828525</v>
      </c>
      <c r="J281" s="11">
        <f t="shared" si="282"/>
        <v>0.08460236887</v>
      </c>
      <c r="K281" s="12">
        <f t="shared" si="3"/>
        <v>0.4991539763</v>
      </c>
      <c r="L281" s="12">
        <f t="shared" si="4"/>
        <v>5.9</v>
      </c>
    </row>
    <row r="282">
      <c r="A282" s="7">
        <v>45352.0</v>
      </c>
      <c r="B282" s="8" t="s">
        <v>34</v>
      </c>
      <c r="C282" s="8" t="s">
        <v>19</v>
      </c>
      <c r="D282" s="8" t="s">
        <v>17</v>
      </c>
      <c r="E282" s="9">
        <v>6563.0</v>
      </c>
      <c r="F282" s="9">
        <v>1980.0</v>
      </c>
      <c r="G282" s="9">
        <v>200.0</v>
      </c>
      <c r="H282" s="10">
        <v>984.0</v>
      </c>
      <c r="I282" s="11">
        <f t="shared" ref="I282:J282" si="283">IFERROR(F282/E282, 0)</f>
        <v>0.3016912997</v>
      </c>
      <c r="J282" s="11">
        <f t="shared" si="283"/>
        <v>0.101010101</v>
      </c>
      <c r="K282" s="12">
        <f t="shared" si="3"/>
        <v>0.496969697</v>
      </c>
      <c r="L282" s="12">
        <f t="shared" si="4"/>
        <v>4.92</v>
      </c>
    </row>
    <row r="283">
      <c r="A283" s="7">
        <v>45352.0</v>
      </c>
      <c r="B283" s="8" t="s">
        <v>34</v>
      </c>
      <c r="C283" s="8" t="s">
        <v>19</v>
      </c>
      <c r="D283" s="8" t="s">
        <v>18</v>
      </c>
      <c r="E283" s="9">
        <v>2953.0</v>
      </c>
      <c r="F283" s="9">
        <v>900.0</v>
      </c>
      <c r="G283" s="9">
        <v>100.0</v>
      </c>
      <c r="H283" s="10">
        <v>438.0</v>
      </c>
      <c r="I283" s="11">
        <f t="shared" ref="I283:J283" si="284">IFERROR(F283/E283, 0)</f>
        <v>0.3047748053</v>
      </c>
      <c r="J283" s="11">
        <f t="shared" si="284"/>
        <v>0.1111111111</v>
      </c>
      <c r="K283" s="12">
        <f t="shared" si="3"/>
        <v>0.4866666667</v>
      </c>
      <c r="L283" s="12">
        <f t="shared" si="4"/>
        <v>4.38</v>
      </c>
    </row>
    <row r="284">
      <c r="A284" s="7">
        <v>45352.0</v>
      </c>
      <c r="B284" s="8" t="s">
        <v>35</v>
      </c>
      <c r="C284" s="8" t="s">
        <v>15</v>
      </c>
      <c r="D284" s="8" t="s">
        <v>16</v>
      </c>
      <c r="E284" s="9">
        <v>31500.0</v>
      </c>
      <c r="F284" s="9">
        <v>9450.0</v>
      </c>
      <c r="G284" s="9">
        <v>800.0</v>
      </c>
      <c r="H284" s="10">
        <v>4706.0</v>
      </c>
      <c r="I284" s="11">
        <f t="shared" ref="I284:J284" si="285">IFERROR(F284/E284, 0)</f>
        <v>0.3</v>
      </c>
      <c r="J284" s="11">
        <f t="shared" si="285"/>
        <v>0.08465608466</v>
      </c>
      <c r="K284" s="12">
        <f t="shared" si="3"/>
        <v>0.497989418</v>
      </c>
      <c r="L284" s="12">
        <f t="shared" si="4"/>
        <v>5.8825</v>
      </c>
    </row>
    <row r="285">
      <c r="A285" s="7">
        <v>45352.0</v>
      </c>
      <c r="B285" s="8" t="s">
        <v>35</v>
      </c>
      <c r="C285" s="8" t="s">
        <v>15</v>
      </c>
      <c r="D285" s="8" t="s">
        <v>17</v>
      </c>
      <c r="E285" s="9">
        <v>10500.0</v>
      </c>
      <c r="F285" s="9">
        <v>3150.0</v>
      </c>
      <c r="G285" s="9">
        <v>300.0</v>
      </c>
      <c r="H285" s="10">
        <v>1572.0</v>
      </c>
      <c r="I285" s="11">
        <f t="shared" ref="I285:J285" si="286">IFERROR(F285/E285, 0)</f>
        <v>0.3</v>
      </c>
      <c r="J285" s="11">
        <f t="shared" si="286"/>
        <v>0.09523809524</v>
      </c>
      <c r="K285" s="12">
        <f t="shared" si="3"/>
        <v>0.499047619</v>
      </c>
      <c r="L285" s="12">
        <f t="shared" si="4"/>
        <v>5.24</v>
      </c>
    </row>
    <row r="286">
      <c r="A286" s="7">
        <v>45352.0</v>
      </c>
      <c r="B286" s="8" t="s">
        <v>35</v>
      </c>
      <c r="C286" s="8" t="s">
        <v>15</v>
      </c>
      <c r="D286" s="8" t="s">
        <v>18</v>
      </c>
      <c r="E286" s="9">
        <v>4725.0</v>
      </c>
      <c r="F286" s="9">
        <v>1410.0</v>
      </c>
      <c r="G286" s="9">
        <v>100.0</v>
      </c>
      <c r="H286" s="10">
        <v>706.0</v>
      </c>
      <c r="I286" s="11">
        <f t="shared" ref="I286:J286" si="287">IFERROR(F286/E286, 0)</f>
        <v>0.2984126984</v>
      </c>
      <c r="J286" s="11">
        <f t="shared" si="287"/>
        <v>0.07092198582</v>
      </c>
      <c r="K286" s="12">
        <f t="shared" si="3"/>
        <v>0.5007092199</v>
      </c>
      <c r="L286" s="12">
        <f t="shared" si="4"/>
        <v>7.06</v>
      </c>
    </row>
    <row r="287">
      <c r="A287" s="7">
        <v>45352.0</v>
      </c>
      <c r="B287" s="8" t="s">
        <v>35</v>
      </c>
      <c r="C287" s="8" t="s">
        <v>19</v>
      </c>
      <c r="D287" s="8" t="s">
        <v>16</v>
      </c>
      <c r="E287" s="9">
        <v>15750.0</v>
      </c>
      <c r="F287" s="9">
        <v>4740.0</v>
      </c>
      <c r="G287" s="9">
        <v>400.0</v>
      </c>
      <c r="H287" s="10">
        <v>2352.0</v>
      </c>
      <c r="I287" s="11">
        <f t="shared" ref="I287:J287" si="288">IFERROR(F287/E287, 0)</f>
        <v>0.300952381</v>
      </c>
      <c r="J287" s="11">
        <f t="shared" si="288"/>
        <v>0.08438818565</v>
      </c>
      <c r="K287" s="12">
        <f t="shared" si="3"/>
        <v>0.4962025316</v>
      </c>
      <c r="L287" s="12">
        <f t="shared" si="4"/>
        <v>5.88</v>
      </c>
    </row>
    <row r="288">
      <c r="A288" s="7">
        <v>45352.0</v>
      </c>
      <c r="B288" s="8" t="s">
        <v>35</v>
      </c>
      <c r="C288" s="8" t="s">
        <v>19</v>
      </c>
      <c r="D288" s="8" t="s">
        <v>17</v>
      </c>
      <c r="E288" s="9">
        <v>5250.0</v>
      </c>
      <c r="F288" s="9">
        <v>1590.0</v>
      </c>
      <c r="G288" s="9">
        <v>200.0</v>
      </c>
      <c r="H288" s="10">
        <v>786.0</v>
      </c>
      <c r="I288" s="11">
        <f t="shared" ref="I288:J288" si="289">IFERROR(F288/E288, 0)</f>
        <v>0.3028571429</v>
      </c>
      <c r="J288" s="11">
        <f t="shared" si="289"/>
        <v>0.1257861635</v>
      </c>
      <c r="K288" s="12">
        <f t="shared" si="3"/>
        <v>0.4943396226</v>
      </c>
      <c r="L288" s="12">
        <f t="shared" si="4"/>
        <v>3.93</v>
      </c>
    </row>
    <row r="289">
      <c r="A289" s="7">
        <v>45352.0</v>
      </c>
      <c r="B289" s="8" t="s">
        <v>35</v>
      </c>
      <c r="C289" s="8" t="s">
        <v>19</v>
      </c>
      <c r="D289" s="8" t="s">
        <v>18</v>
      </c>
      <c r="E289" s="9">
        <v>2363.0</v>
      </c>
      <c r="F289" s="9">
        <v>720.0</v>
      </c>
      <c r="G289" s="9">
        <v>100.0</v>
      </c>
      <c r="H289" s="10">
        <v>352.0</v>
      </c>
      <c r="I289" s="11">
        <f t="shared" ref="I289:J289" si="290">IFERROR(F289/E289, 0)</f>
        <v>0.3046974185</v>
      </c>
      <c r="J289" s="11">
        <f t="shared" si="290"/>
        <v>0.1388888889</v>
      </c>
      <c r="K289" s="12">
        <f t="shared" si="3"/>
        <v>0.4888888889</v>
      </c>
      <c r="L289" s="12">
        <f t="shared" si="4"/>
        <v>3.52</v>
      </c>
    </row>
    <row r="290">
      <c r="A290" s="7">
        <v>45352.0</v>
      </c>
      <c r="B290" s="8" t="s">
        <v>36</v>
      </c>
      <c r="C290" s="8" t="s">
        <v>15</v>
      </c>
      <c r="D290" s="8" t="s">
        <v>16</v>
      </c>
      <c r="E290" s="9">
        <v>31500.0</v>
      </c>
      <c r="F290" s="9">
        <v>9450.0</v>
      </c>
      <c r="G290" s="9">
        <v>800.0</v>
      </c>
      <c r="H290" s="10">
        <v>4706.0</v>
      </c>
      <c r="I290" s="11">
        <f t="shared" ref="I290:J290" si="291">IFERROR(F290/E290, 0)</f>
        <v>0.3</v>
      </c>
      <c r="J290" s="11">
        <f t="shared" si="291"/>
        <v>0.08465608466</v>
      </c>
      <c r="K290" s="12">
        <f t="shared" si="3"/>
        <v>0.497989418</v>
      </c>
      <c r="L290" s="12">
        <f t="shared" si="4"/>
        <v>5.8825</v>
      </c>
    </row>
    <row r="291">
      <c r="A291" s="7">
        <v>45352.0</v>
      </c>
      <c r="B291" s="8" t="s">
        <v>36</v>
      </c>
      <c r="C291" s="8" t="s">
        <v>15</v>
      </c>
      <c r="D291" s="8" t="s">
        <v>17</v>
      </c>
      <c r="E291" s="9">
        <v>10500.0</v>
      </c>
      <c r="F291" s="9">
        <v>3150.0</v>
      </c>
      <c r="G291" s="9">
        <v>300.0</v>
      </c>
      <c r="H291" s="10">
        <v>1572.0</v>
      </c>
      <c r="I291" s="11">
        <f t="shared" ref="I291:J291" si="292">IFERROR(F291/E291, 0)</f>
        <v>0.3</v>
      </c>
      <c r="J291" s="11">
        <f t="shared" si="292"/>
        <v>0.09523809524</v>
      </c>
      <c r="K291" s="12">
        <f t="shared" si="3"/>
        <v>0.499047619</v>
      </c>
      <c r="L291" s="12">
        <f t="shared" si="4"/>
        <v>5.24</v>
      </c>
    </row>
    <row r="292">
      <c r="A292" s="7">
        <v>45352.0</v>
      </c>
      <c r="B292" s="8" t="s">
        <v>36</v>
      </c>
      <c r="C292" s="8" t="s">
        <v>15</v>
      </c>
      <c r="D292" s="8" t="s">
        <v>18</v>
      </c>
      <c r="E292" s="9">
        <v>4725.0</v>
      </c>
      <c r="F292" s="9">
        <v>1410.0</v>
      </c>
      <c r="G292" s="9">
        <v>100.0</v>
      </c>
      <c r="H292" s="10">
        <v>706.0</v>
      </c>
      <c r="I292" s="11">
        <f t="shared" ref="I292:J292" si="293">IFERROR(F292/E292, 0)</f>
        <v>0.2984126984</v>
      </c>
      <c r="J292" s="11">
        <f t="shared" si="293"/>
        <v>0.07092198582</v>
      </c>
      <c r="K292" s="12">
        <f t="shared" si="3"/>
        <v>0.5007092199</v>
      </c>
      <c r="L292" s="12">
        <f t="shared" si="4"/>
        <v>7.06</v>
      </c>
    </row>
    <row r="293">
      <c r="A293" s="7">
        <v>45352.0</v>
      </c>
      <c r="B293" s="8" t="s">
        <v>36</v>
      </c>
      <c r="C293" s="8" t="s">
        <v>19</v>
      </c>
      <c r="D293" s="8" t="s">
        <v>16</v>
      </c>
      <c r="E293" s="9">
        <v>15750.0</v>
      </c>
      <c r="F293" s="9">
        <v>4740.0</v>
      </c>
      <c r="G293" s="9">
        <v>400.0</v>
      </c>
      <c r="H293" s="10">
        <v>2352.0</v>
      </c>
      <c r="I293" s="11">
        <f t="shared" ref="I293:J293" si="294">IFERROR(F293/E293, 0)</f>
        <v>0.300952381</v>
      </c>
      <c r="J293" s="11">
        <f t="shared" si="294"/>
        <v>0.08438818565</v>
      </c>
      <c r="K293" s="12">
        <f t="shared" si="3"/>
        <v>0.4962025316</v>
      </c>
      <c r="L293" s="12">
        <f t="shared" si="4"/>
        <v>5.88</v>
      </c>
    </row>
    <row r="294">
      <c r="A294" s="7">
        <v>45352.0</v>
      </c>
      <c r="B294" s="8" t="s">
        <v>36</v>
      </c>
      <c r="C294" s="8" t="s">
        <v>19</v>
      </c>
      <c r="D294" s="8" t="s">
        <v>17</v>
      </c>
      <c r="E294" s="9">
        <v>5250.0</v>
      </c>
      <c r="F294" s="9">
        <v>1590.0</v>
      </c>
      <c r="G294" s="9">
        <v>200.0</v>
      </c>
      <c r="H294" s="10">
        <v>786.0</v>
      </c>
      <c r="I294" s="11">
        <f t="shared" ref="I294:J294" si="295">IFERROR(F294/E294, 0)</f>
        <v>0.3028571429</v>
      </c>
      <c r="J294" s="11">
        <f t="shared" si="295"/>
        <v>0.1257861635</v>
      </c>
      <c r="K294" s="12">
        <f t="shared" si="3"/>
        <v>0.4943396226</v>
      </c>
      <c r="L294" s="12">
        <f t="shared" si="4"/>
        <v>3.93</v>
      </c>
    </row>
    <row r="295">
      <c r="A295" s="7">
        <v>45352.0</v>
      </c>
      <c r="B295" s="8" t="s">
        <v>36</v>
      </c>
      <c r="C295" s="8" t="s">
        <v>19</v>
      </c>
      <c r="D295" s="8" t="s">
        <v>18</v>
      </c>
      <c r="E295" s="9">
        <v>2363.0</v>
      </c>
      <c r="F295" s="9">
        <v>720.0</v>
      </c>
      <c r="G295" s="9">
        <v>100.0</v>
      </c>
      <c r="H295" s="10">
        <v>352.0</v>
      </c>
      <c r="I295" s="11">
        <f t="shared" ref="I295:J295" si="296">IFERROR(F295/E295, 0)</f>
        <v>0.3046974185</v>
      </c>
      <c r="J295" s="11">
        <f t="shared" si="296"/>
        <v>0.1388888889</v>
      </c>
      <c r="K295" s="12">
        <f t="shared" si="3"/>
        <v>0.4888888889</v>
      </c>
      <c r="L295" s="12">
        <f t="shared" si="4"/>
        <v>3.52</v>
      </c>
    </row>
    <row r="296">
      <c r="A296" s="7">
        <v>45352.0</v>
      </c>
      <c r="B296" s="8" t="s">
        <v>37</v>
      </c>
      <c r="C296" s="8" t="s">
        <v>15</v>
      </c>
      <c r="D296" s="8" t="s">
        <v>16</v>
      </c>
      <c r="E296" s="9">
        <v>31500.0</v>
      </c>
      <c r="F296" s="9">
        <v>9450.0</v>
      </c>
      <c r="G296" s="9">
        <v>800.0</v>
      </c>
      <c r="H296" s="10">
        <v>4706.0</v>
      </c>
      <c r="I296" s="11">
        <f t="shared" ref="I296:J296" si="297">IFERROR(F296/E296, 0)</f>
        <v>0.3</v>
      </c>
      <c r="J296" s="11">
        <f t="shared" si="297"/>
        <v>0.08465608466</v>
      </c>
      <c r="K296" s="12">
        <f t="shared" si="3"/>
        <v>0.497989418</v>
      </c>
      <c r="L296" s="12">
        <f t="shared" si="4"/>
        <v>5.8825</v>
      </c>
    </row>
    <row r="297">
      <c r="A297" s="7">
        <v>45352.0</v>
      </c>
      <c r="B297" s="8" t="s">
        <v>37</v>
      </c>
      <c r="C297" s="8" t="s">
        <v>15</v>
      </c>
      <c r="D297" s="8" t="s">
        <v>17</v>
      </c>
      <c r="E297" s="9">
        <v>10500.0</v>
      </c>
      <c r="F297" s="9">
        <v>3150.0</v>
      </c>
      <c r="G297" s="9">
        <v>300.0</v>
      </c>
      <c r="H297" s="10">
        <v>1572.0</v>
      </c>
      <c r="I297" s="11">
        <f t="shared" ref="I297:J297" si="298">IFERROR(F297/E297, 0)</f>
        <v>0.3</v>
      </c>
      <c r="J297" s="11">
        <f t="shared" si="298"/>
        <v>0.09523809524</v>
      </c>
      <c r="K297" s="12">
        <f t="shared" si="3"/>
        <v>0.499047619</v>
      </c>
      <c r="L297" s="12">
        <f t="shared" si="4"/>
        <v>5.24</v>
      </c>
    </row>
    <row r="298">
      <c r="A298" s="7">
        <v>45352.0</v>
      </c>
      <c r="B298" s="8" t="s">
        <v>37</v>
      </c>
      <c r="C298" s="8" t="s">
        <v>15</v>
      </c>
      <c r="D298" s="8" t="s">
        <v>18</v>
      </c>
      <c r="E298" s="9">
        <v>4725.0</v>
      </c>
      <c r="F298" s="9">
        <v>1410.0</v>
      </c>
      <c r="G298" s="9">
        <v>100.0</v>
      </c>
      <c r="H298" s="10">
        <v>706.0</v>
      </c>
      <c r="I298" s="11">
        <f t="shared" ref="I298:J298" si="299">IFERROR(F298/E298, 0)</f>
        <v>0.2984126984</v>
      </c>
      <c r="J298" s="11">
        <f t="shared" si="299"/>
        <v>0.07092198582</v>
      </c>
      <c r="K298" s="12">
        <f t="shared" si="3"/>
        <v>0.5007092199</v>
      </c>
      <c r="L298" s="12">
        <f t="shared" si="4"/>
        <v>7.06</v>
      </c>
    </row>
    <row r="299">
      <c r="A299" s="7">
        <v>45352.0</v>
      </c>
      <c r="B299" s="8" t="s">
        <v>37</v>
      </c>
      <c r="C299" s="8" t="s">
        <v>19</v>
      </c>
      <c r="D299" s="8" t="s">
        <v>16</v>
      </c>
      <c r="E299" s="9">
        <v>15750.0</v>
      </c>
      <c r="F299" s="9">
        <v>4740.0</v>
      </c>
      <c r="G299" s="9">
        <v>400.0</v>
      </c>
      <c r="H299" s="10">
        <v>2352.0</v>
      </c>
      <c r="I299" s="11">
        <f t="shared" ref="I299:J299" si="300">IFERROR(F299/E299, 0)</f>
        <v>0.300952381</v>
      </c>
      <c r="J299" s="11">
        <f t="shared" si="300"/>
        <v>0.08438818565</v>
      </c>
      <c r="K299" s="12">
        <f t="shared" si="3"/>
        <v>0.4962025316</v>
      </c>
      <c r="L299" s="12">
        <f t="shared" si="4"/>
        <v>5.88</v>
      </c>
    </row>
    <row r="300">
      <c r="A300" s="7">
        <v>45352.0</v>
      </c>
      <c r="B300" s="8" t="s">
        <v>37</v>
      </c>
      <c r="C300" s="8" t="s">
        <v>19</v>
      </c>
      <c r="D300" s="8" t="s">
        <v>17</v>
      </c>
      <c r="E300" s="9">
        <v>5250.0</v>
      </c>
      <c r="F300" s="9">
        <v>1590.0</v>
      </c>
      <c r="G300" s="9">
        <v>200.0</v>
      </c>
      <c r="H300" s="10">
        <v>786.0</v>
      </c>
      <c r="I300" s="11">
        <f t="shared" ref="I300:J300" si="301">IFERROR(F300/E300, 0)</f>
        <v>0.3028571429</v>
      </c>
      <c r="J300" s="11">
        <f t="shared" si="301"/>
        <v>0.1257861635</v>
      </c>
      <c r="K300" s="12">
        <f t="shared" si="3"/>
        <v>0.4943396226</v>
      </c>
      <c r="L300" s="12">
        <f t="shared" si="4"/>
        <v>3.93</v>
      </c>
    </row>
    <row r="301">
      <c r="A301" s="7">
        <v>45352.0</v>
      </c>
      <c r="B301" s="8" t="s">
        <v>37</v>
      </c>
      <c r="C301" s="8" t="s">
        <v>19</v>
      </c>
      <c r="D301" s="8" t="s">
        <v>18</v>
      </c>
      <c r="E301" s="9">
        <v>2363.0</v>
      </c>
      <c r="F301" s="9">
        <v>720.0</v>
      </c>
      <c r="G301" s="9">
        <v>100.0</v>
      </c>
      <c r="H301" s="10">
        <v>352.0</v>
      </c>
      <c r="I301" s="11">
        <f t="shared" ref="I301:J301" si="302">IFERROR(F301/E301, 0)</f>
        <v>0.3046974185</v>
      </c>
      <c r="J301" s="11">
        <f t="shared" si="302"/>
        <v>0.1388888889</v>
      </c>
      <c r="K301" s="12">
        <f t="shared" si="3"/>
        <v>0.4888888889</v>
      </c>
      <c r="L301" s="12">
        <f t="shared" si="4"/>
        <v>3.52</v>
      </c>
    </row>
    <row r="302">
      <c r="A302" s="7">
        <v>45352.0</v>
      </c>
      <c r="B302" s="8" t="s">
        <v>38</v>
      </c>
      <c r="C302" s="8" t="s">
        <v>15</v>
      </c>
      <c r="D302" s="8" t="s">
        <v>16</v>
      </c>
      <c r="E302" s="9">
        <v>31500.0</v>
      </c>
      <c r="F302" s="9">
        <v>9450.0</v>
      </c>
      <c r="G302" s="9">
        <v>800.0</v>
      </c>
      <c r="H302" s="10">
        <v>4706.0</v>
      </c>
      <c r="I302" s="11">
        <f t="shared" ref="I302:J302" si="303">IFERROR(F302/E302, 0)</f>
        <v>0.3</v>
      </c>
      <c r="J302" s="11">
        <f t="shared" si="303"/>
        <v>0.08465608466</v>
      </c>
      <c r="K302" s="12">
        <f t="shared" si="3"/>
        <v>0.497989418</v>
      </c>
      <c r="L302" s="12">
        <f t="shared" si="4"/>
        <v>5.8825</v>
      </c>
    </row>
    <row r="303">
      <c r="A303" s="7">
        <v>45352.0</v>
      </c>
      <c r="B303" s="8" t="s">
        <v>38</v>
      </c>
      <c r="C303" s="8" t="s">
        <v>15</v>
      </c>
      <c r="D303" s="8" t="s">
        <v>17</v>
      </c>
      <c r="E303" s="9">
        <v>10500.0</v>
      </c>
      <c r="F303" s="9">
        <v>3150.0</v>
      </c>
      <c r="G303" s="9">
        <v>300.0</v>
      </c>
      <c r="H303" s="10">
        <v>1572.0</v>
      </c>
      <c r="I303" s="11">
        <f t="shared" ref="I303:J303" si="304">IFERROR(F303/E303, 0)</f>
        <v>0.3</v>
      </c>
      <c r="J303" s="11">
        <f t="shared" si="304"/>
        <v>0.09523809524</v>
      </c>
      <c r="K303" s="12">
        <f t="shared" si="3"/>
        <v>0.499047619</v>
      </c>
      <c r="L303" s="12">
        <f t="shared" si="4"/>
        <v>5.24</v>
      </c>
    </row>
    <row r="304">
      <c r="A304" s="7">
        <v>45352.0</v>
      </c>
      <c r="B304" s="8" t="s">
        <v>38</v>
      </c>
      <c r="C304" s="8" t="s">
        <v>15</v>
      </c>
      <c r="D304" s="8" t="s">
        <v>18</v>
      </c>
      <c r="E304" s="9">
        <v>4725.0</v>
      </c>
      <c r="F304" s="9">
        <v>1410.0</v>
      </c>
      <c r="G304" s="9">
        <v>100.0</v>
      </c>
      <c r="H304" s="10">
        <v>706.0</v>
      </c>
      <c r="I304" s="11">
        <f t="shared" ref="I304:J304" si="305">IFERROR(F304/E304, 0)</f>
        <v>0.2984126984</v>
      </c>
      <c r="J304" s="11">
        <f t="shared" si="305"/>
        <v>0.07092198582</v>
      </c>
      <c r="K304" s="12">
        <f t="shared" si="3"/>
        <v>0.5007092199</v>
      </c>
      <c r="L304" s="12">
        <f t="shared" si="4"/>
        <v>7.06</v>
      </c>
    </row>
    <row r="305">
      <c r="A305" s="7">
        <v>45352.0</v>
      </c>
      <c r="B305" s="8" t="s">
        <v>38</v>
      </c>
      <c r="C305" s="8" t="s">
        <v>19</v>
      </c>
      <c r="D305" s="8" t="s">
        <v>16</v>
      </c>
      <c r="E305" s="9">
        <v>15750.0</v>
      </c>
      <c r="F305" s="9">
        <v>4740.0</v>
      </c>
      <c r="G305" s="9">
        <v>400.0</v>
      </c>
      <c r="H305" s="10">
        <v>2352.0</v>
      </c>
      <c r="I305" s="11">
        <f t="shared" ref="I305:J305" si="306">IFERROR(F305/E305, 0)</f>
        <v>0.300952381</v>
      </c>
      <c r="J305" s="11">
        <f t="shared" si="306"/>
        <v>0.08438818565</v>
      </c>
      <c r="K305" s="12">
        <f t="shared" si="3"/>
        <v>0.4962025316</v>
      </c>
      <c r="L305" s="12">
        <f t="shared" si="4"/>
        <v>5.88</v>
      </c>
    </row>
    <row r="306">
      <c r="A306" s="7">
        <v>45352.0</v>
      </c>
      <c r="B306" s="8" t="s">
        <v>38</v>
      </c>
      <c r="C306" s="8" t="s">
        <v>19</v>
      </c>
      <c r="D306" s="8" t="s">
        <v>17</v>
      </c>
      <c r="E306" s="9">
        <v>5250.0</v>
      </c>
      <c r="F306" s="9">
        <v>1590.0</v>
      </c>
      <c r="G306" s="9">
        <v>200.0</v>
      </c>
      <c r="H306" s="10">
        <v>786.0</v>
      </c>
      <c r="I306" s="11">
        <f t="shared" ref="I306:J306" si="307">IFERROR(F306/E306, 0)</f>
        <v>0.3028571429</v>
      </c>
      <c r="J306" s="11">
        <f t="shared" si="307"/>
        <v>0.1257861635</v>
      </c>
      <c r="K306" s="12">
        <f t="shared" si="3"/>
        <v>0.4943396226</v>
      </c>
      <c r="L306" s="12">
        <f t="shared" si="4"/>
        <v>3.93</v>
      </c>
    </row>
    <row r="307">
      <c r="A307" s="7">
        <v>45352.0</v>
      </c>
      <c r="B307" s="8" t="s">
        <v>38</v>
      </c>
      <c r="C307" s="8" t="s">
        <v>19</v>
      </c>
      <c r="D307" s="8" t="s">
        <v>18</v>
      </c>
      <c r="E307" s="9">
        <v>2363.0</v>
      </c>
      <c r="F307" s="9">
        <v>720.0</v>
      </c>
      <c r="G307" s="9">
        <v>100.0</v>
      </c>
      <c r="H307" s="10">
        <v>352.0</v>
      </c>
      <c r="I307" s="11">
        <f t="shared" ref="I307:J307" si="308">IFERROR(F307/E307, 0)</f>
        <v>0.3046974185</v>
      </c>
      <c r="J307" s="11">
        <f t="shared" si="308"/>
        <v>0.1388888889</v>
      </c>
      <c r="K307" s="12">
        <f t="shared" si="3"/>
        <v>0.4888888889</v>
      </c>
      <c r="L307" s="12">
        <f t="shared" si="4"/>
        <v>3.52</v>
      </c>
    </row>
    <row r="308">
      <c r="A308" s="7">
        <v>45352.0</v>
      </c>
      <c r="B308" s="8" t="s">
        <v>39</v>
      </c>
      <c r="C308" s="8" t="s">
        <v>15</v>
      </c>
      <c r="D308" s="8" t="s">
        <v>16</v>
      </c>
      <c r="E308" s="9">
        <v>23625.0</v>
      </c>
      <c r="F308" s="9">
        <v>7080.0</v>
      </c>
      <c r="G308" s="9">
        <v>600.0</v>
      </c>
      <c r="H308" s="10">
        <v>3530.0</v>
      </c>
      <c r="I308" s="11">
        <f t="shared" ref="I308:J308" si="309">IFERROR(F308/E308, 0)</f>
        <v>0.2996825397</v>
      </c>
      <c r="J308" s="11">
        <f t="shared" si="309"/>
        <v>0.08474576271</v>
      </c>
      <c r="K308" s="12">
        <f t="shared" si="3"/>
        <v>0.4985875706</v>
      </c>
      <c r="L308" s="12">
        <f t="shared" si="4"/>
        <v>5.883333333</v>
      </c>
    </row>
    <row r="309">
      <c r="A309" s="7">
        <v>45352.0</v>
      </c>
      <c r="B309" s="8" t="s">
        <v>39</v>
      </c>
      <c r="C309" s="8" t="s">
        <v>15</v>
      </c>
      <c r="D309" s="8" t="s">
        <v>17</v>
      </c>
      <c r="E309" s="9">
        <v>7875.0</v>
      </c>
      <c r="F309" s="9">
        <v>2370.0</v>
      </c>
      <c r="G309" s="9">
        <v>300.0</v>
      </c>
      <c r="H309" s="10">
        <v>1178.0</v>
      </c>
      <c r="I309" s="11">
        <f t="shared" ref="I309:J309" si="310">IFERROR(F309/E309, 0)</f>
        <v>0.300952381</v>
      </c>
      <c r="J309" s="11">
        <f t="shared" si="310"/>
        <v>0.1265822785</v>
      </c>
      <c r="K309" s="12">
        <f t="shared" si="3"/>
        <v>0.4970464135</v>
      </c>
      <c r="L309" s="12">
        <f t="shared" si="4"/>
        <v>3.926666667</v>
      </c>
    </row>
    <row r="310">
      <c r="A310" s="7">
        <v>45352.0</v>
      </c>
      <c r="B310" s="8" t="s">
        <v>39</v>
      </c>
      <c r="C310" s="8" t="s">
        <v>15</v>
      </c>
      <c r="D310" s="8" t="s">
        <v>18</v>
      </c>
      <c r="E310" s="9">
        <v>3544.0</v>
      </c>
      <c r="F310" s="9">
        <v>1050.0</v>
      </c>
      <c r="G310" s="9">
        <v>100.0</v>
      </c>
      <c r="H310" s="10">
        <v>530.0</v>
      </c>
      <c r="I310" s="11">
        <f t="shared" ref="I310:J310" si="311">IFERROR(F310/E310, 0)</f>
        <v>0.296275395</v>
      </c>
      <c r="J310" s="11">
        <f t="shared" si="311"/>
        <v>0.09523809524</v>
      </c>
      <c r="K310" s="12">
        <f t="shared" si="3"/>
        <v>0.5047619048</v>
      </c>
      <c r="L310" s="12">
        <f t="shared" si="4"/>
        <v>5.3</v>
      </c>
    </row>
    <row r="311">
      <c r="A311" s="7">
        <v>45352.0</v>
      </c>
      <c r="B311" s="8" t="s">
        <v>39</v>
      </c>
      <c r="C311" s="8" t="s">
        <v>19</v>
      </c>
      <c r="D311" s="8" t="s">
        <v>16</v>
      </c>
      <c r="E311" s="9">
        <v>11813.0</v>
      </c>
      <c r="F311" s="9">
        <v>3540.0</v>
      </c>
      <c r="G311" s="9">
        <v>300.0</v>
      </c>
      <c r="H311" s="10">
        <v>1762.0</v>
      </c>
      <c r="I311" s="11">
        <f t="shared" ref="I311:J311" si="312">IFERROR(F311/E311, 0)</f>
        <v>0.2996698552</v>
      </c>
      <c r="J311" s="11">
        <f t="shared" si="312"/>
        <v>0.08474576271</v>
      </c>
      <c r="K311" s="12">
        <f t="shared" si="3"/>
        <v>0.497740113</v>
      </c>
      <c r="L311" s="12">
        <f t="shared" si="4"/>
        <v>5.873333333</v>
      </c>
    </row>
    <row r="312">
      <c r="A312" s="7">
        <v>45352.0</v>
      </c>
      <c r="B312" s="8" t="s">
        <v>39</v>
      </c>
      <c r="C312" s="8" t="s">
        <v>19</v>
      </c>
      <c r="D312" s="8" t="s">
        <v>17</v>
      </c>
      <c r="E312" s="9">
        <v>3938.0</v>
      </c>
      <c r="F312" s="9">
        <v>1170.0</v>
      </c>
      <c r="G312" s="9">
        <v>100.0</v>
      </c>
      <c r="H312" s="10">
        <v>590.0</v>
      </c>
      <c r="I312" s="11">
        <f t="shared" ref="I312:J312" si="313">IFERROR(F312/E312, 0)</f>
        <v>0.2971051295</v>
      </c>
      <c r="J312" s="11">
        <f t="shared" si="313"/>
        <v>0.08547008547</v>
      </c>
      <c r="K312" s="12">
        <f t="shared" si="3"/>
        <v>0.5042735043</v>
      </c>
      <c r="L312" s="12">
        <f t="shared" si="4"/>
        <v>5.9</v>
      </c>
    </row>
    <row r="313">
      <c r="A313" s="7">
        <v>45352.0</v>
      </c>
      <c r="B313" s="8" t="s">
        <v>39</v>
      </c>
      <c r="C313" s="8" t="s">
        <v>19</v>
      </c>
      <c r="D313" s="8" t="s">
        <v>18</v>
      </c>
      <c r="E313" s="9">
        <v>1772.0</v>
      </c>
      <c r="F313" s="9">
        <v>540.0</v>
      </c>
      <c r="G313" s="9">
        <v>100.0</v>
      </c>
      <c r="H313" s="10">
        <v>264.0</v>
      </c>
      <c r="I313" s="11">
        <f t="shared" ref="I313:J313" si="314">IFERROR(F313/E313, 0)</f>
        <v>0.3047404063</v>
      </c>
      <c r="J313" s="11">
        <f t="shared" si="314"/>
        <v>0.1851851852</v>
      </c>
      <c r="K313" s="12">
        <f t="shared" si="3"/>
        <v>0.4888888889</v>
      </c>
      <c r="L313" s="12">
        <f t="shared" si="4"/>
        <v>2.64</v>
      </c>
    </row>
    <row r="314">
      <c r="A314" s="7">
        <v>45352.0</v>
      </c>
      <c r="B314" s="8" t="s">
        <v>40</v>
      </c>
      <c r="C314" s="8" t="s">
        <v>15</v>
      </c>
      <c r="D314" s="8" t="s">
        <v>16</v>
      </c>
      <c r="E314" s="9">
        <v>23625.0</v>
      </c>
      <c r="F314" s="9">
        <v>7080.0</v>
      </c>
      <c r="G314" s="9">
        <v>600.0</v>
      </c>
      <c r="H314" s="10">
        <v>3530.0</v>
      </c>
      <c r="I314" s="11">
        <f t="shared" ref="I314:J314" si="315">IFERROR(F314/E314, 0)</f>
        <v>0.2996825397</v>
      </c>
      <c r="J314" s="11">
        <f t="shared" si="315"/>
        <v>0.08474576271</v>
      </c>
      <c r="K314" s="12">
        <f t="shared" si="3"/>
        <v>0.4985875706</v>
      </c>
      <c r="L314" s="12">
        <f t="shared" si="4"/>
        <v>5.883333333</v>
      </c>
    </row>
    <row r="315">
      <c r="A315" s="7">
        <v>45352.0</v>
      </c>
      <c r="B315" s="8" t="s">
        <v>40</v>
      </c>
      <c r="C315" s="8" t="s">
        <v>15</v>
      </c>
      <c r="D315" s="8" t="s">
        <v>17</v>
      </c>
      <c r="E315" s="9">
        <v>7875.0</v>
      </c>
      <c r="F315" s="9">
        <v>2370.0</v>
      </c>
      <c r="G315" s="9">
        <v>300.0</v>
      </c>
      <c r="H315" s="10">
        <v>1178.0</v>
      </c>
      <c r="I315" s="11">
        <f t="shared" ref="I315:J315" si="316">IFERROR(F315/E315, 0)</f>
        <v>0.300952381</v>
      </c>
      <c r="J315" s="11">
        <f t="shared" si="316"/>
        <v>0.1265822785</v>
      </c>
      <c r="K315" s="12">
        <f t="shared" si="3"/>
        <v>0.4970464135</v>
      </c>
      <c r="L315" s="12">
        <f t="shared" si="4"/>
        <v>3.926666667</v>
      </c>
    </row>
    <row r="316">
      <c r="A316" s="7">
        <v>45352.0</v>
      </c>
      <c r="B316" s="8" t="s">
        <v>40</v>
      </c>
      <c r="C316" s="8" t="s">
        <v>15</v>
      </c>
      <c r="D316" s="8" t="s">
        <v>18</v>
      </c>
      <c r="E316" s="9">
        <v>3544.0</v>
      </c>
      <c r="F316" s="9">
        <v>1050.0</v>
      </c>
      <c r="G316" s="9">
        <v>100.0</v>
      </c>
      <c r="H316" s="10">
        <v>530.0</v>
      </c>
      <c r="I316" s="11">
        <f t="shared" ref="I316:J316" si="317">IFERROR(F316/E316, 0)</f>
        <v>0.296275395</v>
      </c>
      <c r="J316" s="11">
        <f t="shared" si="317"/>
        <v>0.09523809524</v>
      </c>
      <c r="K316" s="12">
        <f t="shared" si="3"/>
        <v>0.5047619048</v>
      </c>
      <c r="L316" s="12">
        <f t="shared" si="4"/>
        <v>5.3</v>
      </c>
    </row>
    <row r="317">
      <c r="A317" s="7">
        <v>45352.0</v>
      </c>
      <c r="B317" s="8" t="s">
        <v>40</v>
      </c>
      <c r="C317" s="8" t="s">
        <v>19</v>
      </c>
      <c r="D317" s="8" t="s">
        <v>16</v>
      </c>
      <c r="E317" s="9">
        <v>11813.0</v>
      </c>
      <c r="F317" s="9">
        <v>3540.0</v>
      </c>
      <c r="G317" s="9">
        <v>300.0</v>
      </c>
      <c r="H317" s="10">
        <v>1762.0</v>
      </c>
      <c r="I317" s="11">
        <f t="shared" ref="I317:J317" si="318">IFERROR(F317/E317, 0)</f>
        <v>0.2996698552</v>
      </c>
      <c r="J317" s="11">
        <f t="shared" si="318"/>
        <v>0.08474576271</v>
      </c>
      <c r="K317" s="12">
        <f t="shared" si="3"/>
        <v>0.497740113</v>
      </c>
      <c r="L317" s="12">
        <f t="shared" si="4"/>
        <v>5.873333333</v>
      </c>
    </row>
    <row r="318">
      <c r="A318" s="7">
        <v>45352.0</v>
      </c>
      <c r="B318" s="8" t="s">
        <v>40</v>
      </c>
      <c r="C318" s="8" t="s">
        <v>19</v>
      </c>
      <c r="D318" s="8" t="s">
        <v>17</v>
      </c>
      <c r="E318" s="9">
        <v>3938.0</v>
      </c>
      <c r="F318" s="9">
        <v>1170.0</v>
      </c>
      <c r="G318" s="9">
        <v>100.0</v>
      </c>
      <c r="H318" s="10">
        <v>590.0</v>
      </c>
      <c r="I318" s="11">
        <f t="shared" ref="I318:J318" si="319">IFERROR(F318/E318, 0)</f>
        <v>0.2971051295</v>
      </c>
      <c r="J318" s="11">
        <f t="shared" si="319"/>
        <v>0.08547008547</v>
      </c>
      <c r="K318" s="12">
        <f t="shared" si="3"/>
        <v>0.5042735043</v>
      </c>
      <c r="L318" s="12">
        <f t="shared" si="4"/>
        <v>5.9</v>
      </c>
    </row>
    <row r="319">
      <c r="A319" s="7">
        <v>45352.0</v>
      </c>
      <c r="B319" s="8" t="s">
        <v>40</v>
      </c>
      <c r="C319" s="8" t="s">
        <v>19</v>
      </c>
      <c r="D319" s="8" t="s">
        <v>18</v>
      </c>
      <c r="E319" s="9">
        <v>1772.0</v>
      </c>
      <c r="F319" s="9">
        <v>540.0</v>
      </c>
      <c r="G319" s="9">
        <v>100.0</v>
      </c>
      <c r="H319" s="10">
        <v>264.0</v>
      </c>
      <c r="I319" s="11">
        <f t="shared" ref="I319:J319" si="320">IFERROR(F319/E319, 0)</f>
        <v>0.3047404063</v>
      </c>
      <c r="J319" s="11">
        <f t="shared" si="320"/>
        <v>0.1851851852</v>
      </c>
      <c r="K319" s="12">
        <f t="shared" si="3"/>
        <v>0.4888888889</v>
      </c>
      <c r="L319" s="12">
        <f t="shared" si="4"/>
        <v>2.64</v>
      </c>
    </row>
    <row r="320">
      <c r="A320" s="7">
        <v>45352.0</v>
      </c>
      <c r="B320" s="8" t="s">
        <v>41</v>
      </c>
      <c r="C320" s="8" t="s">
        <v>15</v>
      </c>
      <c r="D320" s="8" t="s">
        <v>16</v>
      </c>
      <c r="E320" s="9">
        <v>23625.0</v>
      </c>
      <c r="F320" s="9">
        <v>7080.0</v>
      </c>
      <c r="G320" s="9">
        <v>600.0</v>
      </c>
      <c r="H320" s="10">
        <v>3530.0</v>
      </c>
      <c r="I320" s="11">
        <f t="shared" ref="I320:J320" si="321">IFERROR(F320/E320, 0)</f>
        <v>0.2996825397</v>
      </c>
      <c r="J320" s="11">
        <f t="shared" si="321"/>
        <v>0.08474576271</v>
      </c>
      <c r="K320" s="12">
        <f t="shared" si="3"/>
        <v>0.4985875706</v>
      </c>
      <c r="L320" s="12">
        <f t="shared" si="4"/>
        <v>5.883333333</v>
      </c>
    </row>
    <row r="321">
      <c r="A321" s="7">
        <v>45352.0</v>
      </c>
      <c r="B321" s="8" t="s">
        <v>41</v>
      </c>
      <c r="C321" s="8" t="s">
        <v>15</v>
      </c>
      <c r="D321" s="8" t="s">
        <v>17</v>
      </c>
      <c r="E321" s="9">
        <v>7875.0</v>
      </c>
      <c r="F321" s="9">
        <v>2370.0</v>
      </c>
      <c r="G321" s="9">
        <v>300.0</v>
      </c>
      <c r="H321" s="10">
        <v>1178.0</v>
      </c>
      <c r="I321" s="11">
        <f t="shared" ref="I321:J321" si="322">IFERROR(F321/E321, 0)</f>
        <v>0.300952381</v>
      </c>
      <c r="J321" s="11">
        <f t="shared" si="322"/>
        <v>0.1265822785</v>
      </c>
      <c r="K321" s="12">
        <f t="shared" si="3"/>
        <v>0.4970464135</v>
      </c>
      <c r="L321" s="12">
        <f t="shared" si="4"/>
        <v>3.926666667</v>
      </c>
    </row>
    <row r="322">
      <c r="A322" s="7">
        <v>45352.0</v>
      </c>
      <c r="B322" s="8" t="s">
        <v>41</v>
      </c>
      <c r="C322" s="8" t="s">
        <v>15</v>
      </c>
      <c r="D322" s="8" t="s">
        <v>18</v>
      </c>
      <c r="E322" s="9">
        <v>3544.0</v>
      </c>
      <c r="F322" s="9">
        <v>1050.0</v>
      </c>
      <c r="G322" s="9">
        <v>100.0</v>
      </c>
      <c r="H322" s="10">
        <v>530.0</v>
      </c>
      <c r="I322" s="11">
        <f t="shared" ref="I322:J322" si="323">IFERROR(F322/E322, 0)</f>
        <v>0.296275395</v>
      </c>
      <c r="J322" s="11">
        <f t="shared" si="323"/>
        <v>0.09523809524</v>
      </c>
      <c r="K322" s="12">
        <f t="shared" si="3"/>
        <v>0.5047619048</v>
      </c>
      <c r="L322" s="12">
        <f t="shared" si="4"/>
        <v>5.3</v>
      </c>
    </row>
    <row r="323">
      <c r="A323" s="7">
        <v>45352.0</v>
      </c>
      <c r="B323" s="8" t="s">
        <v>41</v>
      </c>
      <c r="C323" s="8" t="s">
        <v>19</v>
      </c>
      <c r="D323" s="8" t="s">
        <v>16</v>
      </c>
      <c r="E323" s="9">
        <v>11813.0</v>
      </c>
      <c r="F323" s="9">
        <v>3540.0</v>
      </c>
      <c r="G323" s="9">
        <v>300.0</v>
      </c>
      <c r="H323" s="10">
        <v>1762.0</v>
      </c>
      <c r="I323" s="11">
        <f t="shared" ref="I323:J323" si="324">IFERROR(F323/E323, 0)</f>
        <v>0.2996698552</v>
      </c>
      <c r="J323" s="11">
        <f t="shared" si="324"/>
        <v>0.08474576271</v>
      </c>
      <c r="K323" s="12">
        <f t="shared" si="3"/>
        <v>0.497740113</v>
      </c>
      <c r="L323" s="12">
        <f t="shared" si="4"/>
        <v>5.873333333</v>
      </c>
    </row>
    <row r="324">
      <c r="A324" s="7">
        <v>45352.0</v>
      </c>
      <c r="B324" s="8" t="s">
        <v>41</v>
      </c>
      <c r="C324" s="8" t="s">
        <v>19</v>
      </c>
      <c r="D324" s="8" t="s">
        <v>17</v>
      </c>
      <c r="E324" s="9">
        <v>3938.0</v>
      </c>
      <c r="F324" s="9">
        <v>1170.0</v>
      </c>
      <c r="G324" s="9">
        <v>100.0</v>
      </c>
      <c r="H324" s="10">
        <v>590.0</v>
      </c>
      <c r="I324" s="11">
        <f t="shared" ref="I324:J324" si="325">IFERROR(F324/E324, 0)</f>
        <v>0.2971051295</v>
      </c>
      <c r="J324" s="11">
        <f t="shared" si="325"/>
        <v>0.08547008547</v>
      </c>
      <c r="K324" s="12">
        <f t="shared" si="3"/>
        <v>0.5042735043</v>
      </c>
      <c r="L324" s="12">
        <f t="shared" si="4"/>
        <v>5.9</v>
      </c>
    </row>
    <row r="325">
      <c r="A325" s="7">
        <v>45352.0</v>
      </c>
      <c r="B325" s="8" t="s">
        <v>41</v>
      </c>
      <c r="C325" s="8" t="s">
        <v>19</v>
      </c>
      <c r="D325" s="8" t="s">
        <v>18</v>
      </c>
      <c r="E325" s="9">
        <v>1772.0</v>
      </c>
      <c r="F325" s="9">
        <v>540.0</v>
      </c>
      <c r="G325" s="9">
        <v>100.0</v>
      </c>
      <c r="H325" s="10">
        <v>264.0</v>
      </c>
      <c r="I325" s="11">
        <f t="shared" ref="I325:J325" si="326">IFERROR(F325/E325, 0)</f>
        <v>0.3047404063</v>
      </c>
      <c r="J325" s="11">
        <f t="shared" si="326"/>
        <v>0.1851851852</v>
      </c>
      <c r="K325" s="12">
        <f t="shared" si="3"/>
        <v>0.4888888889</v>
      </c>
      <c r="L325" s="12">
        <f t="shared" si="4"/>
        <v>2.64</v>
      </c>
    </row>
    <row r="326">
      <c r="A326" s="7">
        <v>45352.0</v>
      </c>
      <c r="B326" s="8" t="s">
        <v>42</v>
      </c>
      <c r="C326" s="8" t="s">
        <v>15</v>
      </c>
      <c r="D326" s="8" t="s">
        <v>16</v>
      </c>
      <c r="E326" s="9">
        <v>23625.0</v>
      </c>
      <c r="F326" s="9">
        <v>7080.0</v>
      </c>
      <c r="G326" s="9">
        <v>600.0</v>
      </c>
      <c r="H326" s="10">
        <v>3530.0</v>
      </c>
      <c r="I326" s="11">
        <f t="shared" ref="I326:J326" si="327">IFERROR(F326/E326, 0)</f>
        <v>0.2996825397</v>
      </c>
      <c r="J326" s="11">
        <f t="shared" si="327"/>
        <v>0.08474576271</v>
      </c>
      <c r="K326" s="12">
        <f t="shared" si="3"/>
        <v>0.4985875706</v>
      </c>
      <c r="L326" s="12">
        <f t="shared" si="4"/>
        <v>5.883333333</v>
      </c>
    </row>
    <row r="327">
      <c r="A327" s="7">
        <v>45352.0</v>
      </c>
      <c r="B327" s="8" t="s">
        <v>42</v>
      </c>
      <c r="C327" s="8" t="s">
        <v>15</v>
      </c>
      <c r="D327" s="8" t="s">
        <v>17</v>
      </c>
      <c r="E327" s="9">
        <v>7875.0</v>
      </c>
      <c r="F327" s="9">
        <v>2370.0</v>
      </c>
      <c r="G327" s="9">
        <v>300.0</v>
      </c>
      <c r="H327" s="10">
        <v>1178.0</v>
      </c>
      <c r="I327" s="11">
        <f t="shared" ref="I327:J327" si="328">IFERROR(F327/E327, 0)</f>
        <v>0.300952381</v>
      </c>
      <c r="J327" s="11">
        <f t="shared" si="328"/>
        <v>0.1265822785</v>
      </c>
      <c r="K327" s="12">
        <f t="shared" si="3"/>
        <v>0.4970464135</v>
      </c>
      <c r="L327" s="12">
        <f t="shared" si="4"/>
        <v>3.926666667</v>
      </c>
    </row>
    <row r="328">
      <c r="A328" s="7">
        <v>45352.0</v>
      </c>
      <c r="B328" s="8" t="s">
        <v>42</v>
      </c>
      <c r="C328" s="8" t="s">
        <v>15</v>
      </c>
      <c r="D328" s="8" t="s">
        <v>18</v>
      </c>
      <c r="E328" s="9">
        <v>3544.0</v>
      </c>
      <c r="F328" s="9">
        <v>1050.0</v>
      </c>
      <c r="G328" s="9">
        <v>100.0</v>
      </c>
      <c r="H328" s="10">
        <v>530.0</v>
      </c>
      <c r="I328" s="11">
        <f t="shared" ref="I328:J328" si="329">IFERROR(F328/E328, 0)</f>
        <v>0.296275395</v>
      </c>
      <c r="J328" s="11">
        <f t="shared" si="329"/>
        <v>0.09523809524</v>
      </c>
      <c r="K328" s="12">
        <f t="shared" si="3"/>
        <v>0.5047619048</v>
      </c>
      <c r="L328" s="12">
        <f t="shared" si="4"/>
        <v>5.3</v>
      </c>
    </row>
    <row r="329">
      <c r="A329" s="7">
        <v>45352.0</v>
      </c>
      <c r="B329" s="8" t="s">
        <v>42</v>
      </c>
      <c r="C329" s="8" t="s">
        <v>19</v>
      </c>
      <c r="D329" s="8" t="s">
        <v>16</v>
      </c>
      <c r="E329" s="9">
        <v>11813.0</v>
      </c>
      <c r="F329" s="9">
        <v>3540.0</v>
      </c>
      <c r="G329" s="9">
        <v>300.0</v>
      </c>
      <c r="H329" s="10">
        <v>1762.0</v>
      </c>
      <c r="I329" s="11">
        <f t="shared" ref="I329:J329" si="330">IFERROR(F329/E329, 0)</f>
        <v>0.2996698552</v>
      </c>
      <c r="J329" s="11">
        <f t="shared" si="330"/>
        <v>0.08474576271</v>
      </c>
      <c r="K329" s="12">
        <f t="shared" si="3"/>
        <v>0.497740113</v>
      </c>
      <c r="L329" s="12">
        <f t="shared" si="4"/>
        <v>5.873333333</v>
      </c>
    </row>
    <row r="330">
      <c r="A330" s="7">
        <v>45352.0</v>
      </c>
      <c r="B330" s="8" t="s">
        <v>42</v>
      </c>
      <c r="C330" s="8" t="s">
        <v>19</v>
      </c>
      <c r="D330" s="8" t="s">
        <v>17</v>
      </c>
      <c r="E330" s="9">
        <v>3938.0</v>
      </c>
      <c r="F330" s="9">
        <v>1170.0</v>
      </c>
      <c r="G330" s="9">
        <v>100.0</v>
      </c>
      <c r="H330" s="10">
        <v>590.0</v>
      </c>
      <c r="I330" s="11">
        <f t="shared" ref="I330:J330" si="331">IFERROR(F330/E330, 0)</f>
        <v>0.2971051295</v>
      </c>
      <c r="J330" s="11">
        <f t="shared" si="331"/>
        <v>0.08547008547</v>
      </c>
      <c r="K330" s="12">
        <f t="shared" si="3"/>
        <v>0.5042735043</v>
      </c>
      <c r="L330" s="12">
        <f t="shared" si="4"/>
        <v>5.9</v>
      </c>
    </row>
    <row r="331">
      <c r="A331" s="7">
        <v>45352.0</v>
      </c>
      <c r="B331" s="8" t="s">
        <v>42</v>
      </c>
      <c r="C331" s="8" t="s">
        <v>19</v>
      </c>
      <c r="D331" s="8" t="s">
        <v>18</v>
      </c>
      <c r="E331" s="9">
        <v>1772.0</v>
      </c>
      <c r="F331" s="9">
        <v>540.0</v>
      </c>
      <c r="G331" s="9">
        <v>100.0</v>
      </c>
      <c r="H331" s="10">
        <v>264.0</v>
      </c>
      <c r="I331" s="11">
        <f t="shared" ref="I331:J331" si="332">IFERROR(F331/E331, 0)</f>
        <v>0.3047404063</v>
      </c>
      <c r="J331" s="11">
        <f t="shared" si="332"/>
        <v>0.1851851852</v>
      </c>
      <c r="K331" s="12">
        <f t="shared" si="3"/>
        <v>0.4888888889</v>
      </c>
      <c r="L331" s="12">
        <f t="shared" si="4"/>
        <v>2.64</v>
      </c>
    </row>
    <row r="332">
      <c r="A332" s="7">
        <v>45352.0</v>
      </c>
      <c r="B332" s="8" t="s">
        <v>43</v>
      </c>
      <c r="C332" s="8" t="s">
        <v>15</v>
      </c>
      <c r="D332" s="8" t="s">
        <v>16</v>
      </c>
      <c r="E332" s="9">
        <v>15750.0</v>
      </c>
      <c r="F332" s="9">
        <v>4740.0</v>
      </c>
      <c r="G332" s="9">
        <v>400.0</v>
      </c>
      <c r="H332" s="10">
        <v>2352.0</v>
      </c>
      <c r="I332" s="11">
        <f t="shared" ref="I332:J332" si="333">IFERROR(F332/E332, 0)</f>
        <v>0.300952381</v>
      </c>
      <c r="J332" s="11">
        <f t="shared" si="333"/>
        <v>0.08438818565</v>
      </c>
      <c r="K332" s="12">
        <f t="shared" si="3"/>
        <v>0.4962025316</v>
      </c>
      <c r="L332" s="12">
        <f t="shared" si="4"/>
        <v>5.88</v>
      </c>
    </row>
    <row r="333">
      <c r="A333" s="7">
        <v>45352.0</v>
      </c>
      <c r="B333" s="8" t="s">
        <v>43</v>
      </c>
      <c r="C333" s="8" t="s">
        <v>15</v>
      </c>
      <c r="D333" s="8" t="s">
        <v>17</v>
      </c>
      <c r="E333" s="9">
        <v>5250.0</v>
      </c>
      <c r="F333" s="9">
        <v>1590.0</v>
      </c>
      <c r="G333" s="9">
        <v>200.0</v>
      </c>
      <c r="H333" s="10">
        <v>786.0</v>
      </c>
      <c r="I333" s="11">
        <f t="shared" ref="I333:J333" si="334">IFERROR(F333/E333, 0)</f>
        <v>0.3028571429</v>
      </c>
      <c r="J333" s="11">
        <f t="shared" si="334"/>
        <v>0.1257861635</v>
      </c>
      <c r="K333" s="12">
        <f t="shared" si="3"/>
        <v>0.4943396226</v>
      </c>
      <c r="L333" s="12">
        <f t="shared" si="4"/>
        <v>3.93</v>
      </c>
    </row>
    <row r="334">
      <c r="A334" s="7">
        <v>45352.0</v>
      </c>
      <c r="B334" s="8" t="s">
        <v>43</v>
      </c>
      <c r="C334" s="8" t="s">
        <v>15</v>
      </c>
      <c r="D334" s="8" t="s">
        <v>18</v>
      </c>
      <c r="E334" s="9">
        <v>2363.0</v>
      </c>
      <c r="F334" s="9">
        <v>720.0</v>
      </c>
      <c r="G334" s="9">
        <v>100.0</v>
      </c>
      <c r="H334" s="10">
        <v>352.0</v>
      </c>
      <c r="I334" s="11">
        <f t="shared" ref="I334:J334" si="335">IFERROR(F334/E334, 0)</f>
        <v>0.3046974185</v>
      </c>
      <c r="J334" s="11">
        <f t="shared" si="335"/>
        <v>0.1388888889</v>
      </c>
      <c r="K334" s="12">
        <f t="shared" si="3"/>
        <v>0.4888888889</v>
      </c>
      <c r="L334" s="12">
        <f t="shared" si="4"/>
        <v>3.52</v>
      </c>
    </row>
    <row r="335">
      <c r="A335" s="7">
        <v>45352.0</v>
      </c>
      <c r="B335" s="8" t="s">
        <v>43</v>
      </c>
      <c r="C335" s="8" t="s">
        <v>19</v>
      </c>
      <c r="D335" s="8" t="s">
        <v>16</v>
      </c>
      <c r="E335" s="9">
        <v>7875.0</v>
      </c>
      <c r="F335" s="9">
        <v>2370.0</v>
      </c>
      <c r="G335" s="9">
        <v>200.0</v>
      </c>
      <c r="H335" s="10">
        <v>1178.0</v>
      </c>
      <c r="I335" s="11">
        <f t="shared" ref="I335:J335" si="336">IFERROR(F335/E335, 0)</f>
        <v>0.300952381</v>
      </c>
      <c r="J335" s="11">
        <f t="shared" si="336"/>
        <v>0.08438818565</v>
      </c>
      <c r="K335" s="12">
        <f t="shared" si="3"/>
        <v>0.4970464135</v>
      </c>
      <c r="L335" s="12">
        <f t="shared" si="4"/>
        <v>5.89</v>
      </c>
    </row>
    <row r="336">
      <c r="A336" s="7">
        <v>45352.0</v>
      </c>
      <c r="B336" s="8" t="s">
        <v>43</v>
      </c>
      <c r="C336" s="8" t="s">
        <v>19</v>
      </c>
      <c r="D336" s="8" t="s">
        <v>17</v>
      </c>
      <c r="E336" s="9">
        <v>2625.0</v>
      </c>
      <c r="F336" s="9">
        <v>780.0</v>
      </c>
      <c r="G336" s="9">
        <v>100.0</v>
      </c>
      <c r="H336" s="10">
        <v>392.0</v>
      </c>
      <c r="I336" s="11">
        <f t="shared" ref="I336:J336" si="337">IFERROR(F336/E336, 0)</f>
        <v>0.2971428571</v>
      </c>
      <c r="J336" s="11">
        <f t="shared" si="337"/>
        <v>0.1282051282</v>
      </c>
      <c r="K336" s="12">
        <f t="shared" si="3"/>
        <v>0.5025641026</v>
      </c>
      <c r="L336" s="12">
        <f t="shared" si="4"/>
        <v>3.92</v>
      </c>
    </row>
    <row r="337">
      <c r="A337" s="7">
        <v>45352.0</v>
      </c>
      <c r="B337" s="8" t="s">
        <v>43</v>
      </c>
      <c r="C337" s="8" t="s">
        <v>19</v>
      </c>
      <c r="D337" s="8" t="s">
        <v>18</v>
      </c>
      <c r="E337" s="9">
        <v>1181.0</v>
      </c>
      <c r="F337" s="9">
        <v>360.0</v>
      </c>
      <c r="G337" s="9">
        <v>0.0</v>
      </c>
      <c r="H337" s="10">
        <v>176.0</v>
      </c>
      <c r="I337" s="11">
        <f t="shared" ref="I337:J337" si="338">IFERROR(F337/E337, 0)</f>
        <v>0.3048264183</v>
      </c>
      <c r="J337" s="11">
        <f t="shared" si="338"/>
        <v>0</v>
      </c>
      <c r="K337" s="12">
        <f t="shared" si="3"/>
        <v>0.4888888889</v>
      </c>
      <c r="L337" s="12">
        <f t="shared" si="4"/>
        <v>0</v>
      </c>
    </row>
    <row r="338">
      <c r="A338" s="7">
        <v>45352.0</v>
      </c>
      <c r="B338" s="8" t="s">
        <v>44</v>
      </c>
      <c r="C338" s="8" t="s">
        <v>15</v>
      </c>
      <c r="D338" s="8" t="s">
        <v>16</v>
      </c>
      <c r="E338" s="9">
        <v>15750.0</v>
      </c>
      <c r="F338" s="9">
        <v>4740.0</v>
      </c>
      <c r="G338" s="9">
        <v>400.0</v>
      </c>
      <c r="H338" s="10">
        <v>2352.0</v>
      </c>
      <c r="I338" s="11">
        <f t="shared" ref="I338:J338" si="339">IFERROR(F338/E338, 0)</f>
        <v>0.300952381</v>
      </c>
      <c r="J338" s="11">
        <f t="shared" si="339"/>
        <v>0.08438818565</v>
      </c>
      <c r="K338" s="12">
        <f t="shared" si="3"/>
        <v>0.4962025316</v>
      </c>
      <c r="L338" s="12">
        <f t="shared" si="4"/>
        <v>5.88</v>
      </c>
    </row>
    <row r="339">
      <c r="A339" s="7">
        <v>45352.0</v>
      </c>
      <c r="B339" s="8" t="s">
        <v>44</v>
      </c>
      <c r="C339" s="8" t="s">
        <v>15</v>
      </c>
      <c r="D339" s="8" t="s">
        <v>17</v>
      </c>
      <c r="E339" s="9">
        <v>5250.0</v>
      </c>
      <c r="F339" s="9">
        <v>1590.0</v>
      </c>
      <c r="G339" s="9">
        <v>200.0</v>
      </c>
      <c r="H339" s="10">
        <v>786.0</v>
      </c>
      <c r="I339" s="11">
        <f t="shared" ref="I339:J339" si="340">IFERROR(F339/E339, 0)</f>
        <v>0.3028571429</v>
      </c>
      <c r="J339" s="11">
        <f t="shared" si="340"/>
        <v>0.1257861635</v>
      </c>
      <c r="K339" s="12">
        <f t="shared" si="3"/>
        <v>0.4943396226</v>
      </c>
      <c r="L339" s="12">
        <f t="shared" si="4"/>
        <v>3.93</v>
      </c>
    </row>
    <row r="340">
      <c r="A340" s="7">
        <v>45352.0</v>
      </c>
      <c r="B340" s="8" t="s">
        <v>44</v>
      </c>
      <c r="C340" s="8" t="s">
        <v>15</v>
      </c>
      <c r="D340" s="8" t="s">
        <v>18</v>
      </c>
      <c r="E340" s="9">
        <v>2363.0</v>
      </c>
      <c r="F340" s="9">
        <v>720.0</v>
      </c>
      <c r="G340" s="9">
        <v>100.0</v>
      </c>
      <c r="H340" s="10">
        <v>352.0</v>
      </c>
      <c r="I340" s="11">
        <f t="shared" ref="I340:J340" si="341">IFERROR(F340/E340, 0)</f>
        <v>0.3046974185</v>
      </c>
      <c r="J340" s="11">
        <f t="shared" si="341"/>
        <v>0.1388888889</v>
      </c>
      <c r="K340" s="12">
        <f t="shared" si="3"/>
        <v>0.4888888889</v>
      </c>
      <c r="L340" s="12">
        <f t="shared" si="4"/>
        <v>3.52</v>
      </c>
    </row>
    <row r="341">
      <c r="A341" s="7">
        <v>45352.0</v>
      </c>
      <c r="B341" s="8" t="s">
        <v>44</v>
      </c>
      <c r="C341" s="8" t="s">
        <v>19</v>
      </c>
      <c r="D341" s="8" t="s">
        <v>16</v>
      </c>
      <c r="E341" s="9">
        <v>7875.0</v>
      </c>
      <c r="F341" s="9">
        <v>2370.0</v>
      </c>
      <c r="G341" s="9">
        <v>200.0</v>
      </c>
      <c r="H341" s="10">
        <v>1178.0</v>
      </c>
      <c r="I341" s="11">
        <f t="shared" ref="I341:J341" si="342">IFERROR(F341/E341, 0)</f>
        <v>0.300952381</v>
      </c>
      <c r="J341" s="11">
        <f t="shared" si="342"/>
        <v>0.08438818565</v>
      </c>
      <c r="K341" s="12">
        <f t="shared" si="3"/>
        <v>0.4970464135</v>
      </c>
      <c r="L341" s="12">
        <f t="shared" si="4"/>
        <v>5.89</v>
      </c>
    </row>
    <row r="342">
      <c r="A342" s="7">
        <v>45352.0</v>
      </c>
      <c r="B342" s="8" t="s">
        <v>44</v>
      </c>
      <c r="C342" s="8" t="s">
        <v>19</v>
      </c>
      <c r="D342" s="8" t="s">
        <v>17</v>
      </c>
      <c r="E342" s="9">
        <v>2625.0</v>
      </c>
      <c r="F342" s="9">
        <v>780.0</v>
      </c>
      <c r="G342" s="9">
        <v>100.0</v>
      </c>
      <c r="H342" s="10">
        <v>392.0</v>
      </c>
      <c r="I342" s="11">
        <f t="shared" ref="I342:J342" si="343">IFERROR(F342/E342, 0)</f>
        <v>0.2971428571</v>
      </c>
      <c r="J342" s="11">
        <f t="shared" si="343"/>
        <v>0.1282051282</v>
      </c>
      <c r="K342" s="12">
        <f t="shared" si="3"/>
        <v>0.5025641026</v>
      </c>
      <c r="L342" s="12">
        <f t="shared" si="4"/>
        <v>3.92</v>
      </c>
    </row>
    <row r="343">
      <c r="A343" s="7">
        <v>45352.0</v>
      </c>
      <c r="B343" s="8" t="s">
        <v>44</v>
      </c>
      <c r="C343" s="8" t="s">
        <v>19</v>
      </c>
      <c r="D343" s="8" t="s">
        <v>18</v>
      </c>
      <c r="E343" s="9">
        <v>1181.0</v>
      </c>
      <c r="F343" s="9">
        <v>360.0</v>
      </c>
      <c r="G343" s="9">
        <v>0.0</v>
      </c>
      <c r="H343" s="10">
        <v>176.0</v>
      </c>
      <c r="I343" s="11">
        <f t="shared" ref="I343:J343" si="344">IFERROR(F343/E343, 0)</f>
        <v>0.3048264183</v>
      </c>
      <c r="J343" s="11">
        <f t="shared" si="344"/>
        <v>0</v>
      </c>
      <c r="K343" s="12">
        <f t="shared" si="3"/>
        <v>0.4888888889</v>
      </c>
      <c r="L343" s="12">
        <f t="shared" si="4"/>
        <v>0</v>
      </c>
    </row>
    <row r="344">
      <c r="A344" s="7">
        <v>45352.0</v>
      </c>
      <c r="B344" s="8" t="s">
        <v>45</v>
      </c>
      <c r="C344" s="8" t="s">
        <v>15</v>
      </c>
      <c r="D344" s="8" t="s">
        <v>16</v>
      </c>
      <c r="E344" s="9">
        <v>15750.0</v>
      </c>
      <c r="F344" s="9">
        <v>4740.0</v>
      </c>
      <c r="G344" s="9">
        <v>400.0</v>
      </c>
      <c r="H344" s="10">
        <v>2352.0</v>
      </c>
      <c r="I344" s="11">
        <f t="shared" ref="I344:J344" si="345">IFERROR(F344/E344, 0)</f>
        <v>0.300952381</v>
      </c>
      <c r="J344" s="11">
        <f t="shared" si="345"/>
        <v>0.08438818565</v>
      </c>
      <c r="K344" s="12">
        <f t="shared" si="3"/>
        <v>0.4962025316</v>
      </c>
      <c r="L344" s="12">
        <f t="shared" si="4"/>
        <v>5.88</v>
      </c>
    </row>
    <row r="345">
      <c r="A345" s="7">
        <v>45352.0</v>
      </c>
      <c r="B345" s="8" t="s">
        <v>45</v>
      </c>
      <c r="C345" s="8" t="s">
        <v>15</v>
      </c>
      <c r="D345" s="8" t="s">
        <v>17</v>
      </c>
      <c r="E345" s="9">
        <v>5250.0</v>
      </c>
      <c r="F345" s="9">
        <v>1590.0</v>
      </c>
      <c r="G345" s="9">
        <v>200.0</v>
      </c>
      <c r="H345" s="10">
        <v>786.0</v>
      </c>
      <c r="I345" s="11">
        <f t="shared" ref="I345:J345" si="346">IFERROR(F345/E345, 0)</f>
        <v>0.3028571429</v>
      </c>
      <c r="J345" s="11">
        <f t="shared" si="346"/>
        <v>0.1257861635</v>
      </c>
      <c r="K345" s="12">
        <f t="shared" si="3"/>
        <v>0.4943396226</v>
      </c>
      <c r="L345" s="12">
        <f t="shared" si="4"/>
        <v>3.93</v>
      </c>
    </row>
    <row r="346">
      <c r="A346" s="7">
        <v>45352.0</v>
      </c>
      <c r="B346" s="8" t="s">
        <v>45</v>
      </c>
      <c r="C346" s="8" t="s">
        <v>15</v>
      </c>
      <c r="D346" s="8" t="s">
        <v>18</v>
      </c>
      <c r="E346" s="9">
        <v>2363.0</v>
      </c>
      <c r="F346" s="9">
        <v>720.0</v>
      </c>
      <c r="G346" s="9">
        <v>100.0</v>
      </c>
      <c r="H346" s="10">
        <v>352.0</v>
      </c>
      <c r="I346" s="11">
        <f t="shared" ref="I346:J346" si="347">IFERROR(F346/E346, 0)</f>
        <v>0.3046974185</v>
      </c>
      <c r="J346" s="11">
        <f t="shared" si="347"/>
        <v>0.1388888889</v>
      </c>
      <c r="K346" s="12">
        <f t="shared" si="3"/>
        <v>0.4888888889</v>
      </c>
      <c r="L346" s="12">
        <f t="shared" si="4"/>
        <v>3.52</v>
      </c>
    </row>
    <row r="347">
      <c r="A347" s="7">
        <v>45352.0</v>
      </c>
      <c r="B347" s="8" t="s">
        <v>45</v>
      </c>
      <c r="C347" s="8" t="s">
        <v>19</v>
      </c>
      <c r="D347" s="8" t="s">
        <v>16</v>
      </c>
      <c r="E347" s="9">
        <v>7875.0</v>
      </c>
      <c r="F347" s="9">
        <v>2370.0</v>
      </c>
      <c r="G347" s="9">
        <v>200.0</v>
      </c>
      <c r="H347" s="10">
        <v>1178.0</v>
      </c>
      <c r="I347" s="11">
        <f t="shared" ref="I347:J347" si="348">IFERROR(F347/E347, 0)</f>
        <v>0.300952381</v>
      </c>
      <c r="J347" s="11">
        <f t="shared" si="348"/>
        <v>0.08438818565</v>
      </c>
      <c r="K347" s="12">
        <f t="shared" si="3"/>
        <v>0.4970464135</v>
      </c>
      <c r="L347" s="12">
        <f t="shared" si="4"/>
        <v>5.89</v>
      </c>
    </row>
    <row r="348">
      <c r="A348" s="7">
        <v>45352.0</v>
      </c>
      <c r="B348" s="8" t="s">
        <v>45</v>
      </c>
      <c r="C348" s="8" t="s">
        <v>19</v>
      </c>
      <c r="D348" s="8" t="s">
        <v>17</v>
      </c>
      <c r="E348" s="9">
        <v>2625.0</v>
      </c>
      <c r="F348" s="9">
        <v>780.0</v>
      </c>
      <c r="G348" s="9">
        <v>100.0</v>
      </c>
      <c r="H348" s="10">
        <v>392.0</v>
      </c>
      <c r="I348" s="11">
        <f t="shared" ref="I348:J348" si="349">IFERROR(F348/E348, 0)</f>
        <v>0.2971428571</v>
      </c>
      <c r="J348" s="11">
        <f t="shared" si="349"/>
        <v>0.1282051282</v>
      </c>
      <c r="K348" s="12">
        <f t="shared" si="3"/>
        <v>0.5025641026</v>
      </c>
      <c r="L348" s="12">
        <f t="shared" si="4"/>
        <v>3.92</v>
      </c>
    </row>
    <row r="349">
      <c r="A349" s="7">
        <v>45352.0</v>
      </c>
      <c r="B349" s="8" t="s">
        <v>45</v>
      </c>
      <c r="C349" s="8" t="s">
        <v>19</v>
      </c>
      <c r="D349" s="8" t="s">
        <v>18</v>
      </c>
      <c r="E349" s="9">
        <v>1181.0</v>
      </c>
      <c r="F349" s="9">
        <v>360.0</v>
      </c>
      <c r="G349" s="9">
        <v>0.0</v>
      </c>
      <c r="H349" s="10">
        <v>176.0</v>
      </c>
      <c r="I349" s="11">
        <f t="shared" ref="I349:J349" si="350">IFERROR(F349/E349, 0)</f>
        <v>0.3048264183</v>
      </c>
      <c r="J349" s="11">
        <f t="shared" si="350"/>
        <v>0</v>
      </c>
      <c r="K349" s="12">
        <f t="shared" si="3"/>
        <v>0.4888888889</v>
      </c>
      <c r="L349" s="12">
        <f t="shared" si="4"/>
        <v>0</v>
      </c>
    </row>
    <row r="350">
      <c r="A350" s="7">
        <v>45352.0</v>
      </c>
      <c r="B350" s="8" t="s">
        <v>46</v>
      </c>
      <c r="C350" s="8" t="s">
        <v>15</v>
      </c>
      <c r="D350" s="8" t="s">
        <v>16</v>
      </c>
      <c r="E350" s="9">
        <v>15750.0</v>
      </c>
      <c r="F350" s="9">
        <v>4740.0</v>
      </c>
      <c r="G350" s="9">
        <v>400.0</v>
      </c>
      <c r="H350" s="10">
        <v>2352.0</v>
      </c>
      <c r="I350" s="11">
        <f t="shared" ref="I350:J350" si="351">IFERROR(F350/E350, 0)</f>
        <v>0.300952381</v>
      </c>
      <c r="J350" s="11">
        <f t="shared" si="351"/>
        <v>0.08438818565</v>
      </c>
      <c r="K350" s="12">
        <f t="shared" si="3"/>
        <v>0.4962025316</v>
      </c>
      <c r="L350" s="12">
        <f t="shared" si="4"/>
        <v>5.88</v>
      </c>
    </row>
    <row r="351">
      <c r="A351" s="7">
        <v>45352.0</v>
      </c>
      <c r="B351" s="8" t="s">
        <v>46</v>
      </c>
      <c r="C351" s="8" t="s">
        <v>15</v>
      </c>
      <c r="D351" s="8" t="s">
        <v>17</v>
      </c>
      <c r="E351" s="9">
        <v>5250.0</v>
      </c>
      <c r="F351" s="9">
        <v>1590.0</v>
      </c>
      <c r="G351" s="9">
        <v>200.0</v>
      </c>
      <c r="H351" s="10">
        <v>786.0</v>
      </c>
      <c r="I351" s="11">
        <f t="shared" ref="I351:J351" si="352">IFERROR(F351/E351, 0)</f>
        <v>0.3028571429</v>
      </c>
      <c r="J351" s="11">
        <f t="shared" si="352"/>
        <v>0.1257861635</v>
      </c>
      <c r="K351" s="12">
        <f t="shared" si="3"/>
        <v>0.4943396226</v>
      </c>
      <c r="L351" s="12">
        <f t="shared" si="4"/>
        <v>3.93</v>
      </c>
    </row>
    <row r="352">
      <c r="A352" s="7">
        <v>45352.0</v>
      </c>
      <c r="B352" s="8" t="s">
        <v>46</v>
      </c>
      <c r="C352" s="8" t="s">
        <v>15</v>
      </c>
      <c r="D352" s="8" t="s">
        <v>18</v>
      </c>
      <c r="E352" s="9">
        <v>2363.0</v>
      </c>
      <c r="F352" s="9">
        <v>720.0</v>
      </c>
      <c r="G352" s="9">
        <v>100.0</v>
      </c>
      <c r="H352" s="10">
        <v>352.0</v>
      </c>
      <c r="I352" s="11">
        <f t="shared" ref="I352:J352" si="353">IFERROR(F352/E352, 0)</f>
        <v>0.3046974185</v>
      </c>
      <c r="J352" s="11">
        <f t="shared" si="353"/>
        <v>0.1388888889</v>
      </c>
      <c r="K352" s="12">
        <f t="shared" si="3"/>
        <v>0.4888888889</v>
      </c>
      <c r="L352" s="12">
        <f t="shared" si="4"/>
        <v>3.52</v>
      </c>
    </row>
    <row r="353">
      <c r="A353" s="7">
        <v>45352.0</v>
      </c>
      <c r="B353" s="8" t="s">
        <v>46</v>
      </c>
      <c r="C353" s="8" t="s">
        <v>19</v>
      </c>
      <c r="D353" s="8" t="s">
        <v>16</v>
      </c>
      <c r="E353" s="9">
        <v>7875.0</v>
      </c>
      <c r="F353" s="9">
        <v>2370.0</v>
      </c>
      <c r="G353" s="9">
        <v>200.0</v>
      </c>
      <c r="H353" s="10">
        <v>1178.0</v>
      </c>
      <c r="I353" s="11">
        <f t="shared" ref="I353:J353" si="354">IFERROR(F353/E353, 0)</f>
        <v>0.300952381</v>
      </c>
      <c r="J353" s="11">
        <f t="shared" si="354"/>
        <v>0.08438818565</v>
      </c>
      <c r="K353" s="12">
        <f t="shared" si="3"/>
        <v>0.4970464135</v>
      </c>
      <c r="L353" s="12">
        <f t="shared" si="4"/>
        <v>5.89</v>
      </c>
    </row>
    <row r="354">
      <c r="A354" s="7">
        <v>45352.0</v>
      </c>
      <c r="B354" s="8" t="s">
        <v>46</v>
      </c>
      <c r="C354" s="8" t="s">
        <v>19</v>
      </c>
      <c r="D354" s="8" t="s">
        <v>17</v>
      </c>
      <c r="E354" s="9">
        <v>2625.0</v>
      </c>
      <c r="F354" s="9">
        <v>780.0</v>
      </c>
      <c r="G354" s="9">
        <v>100.0</v>
      </c>
      <c r="H354" s="10">
        <v>392.0</v>
      </c>
      <c r="I354" s="11">
        <f t="shared" ref="I354:J354" si="355">IFERROR(F354/E354, 0)</f>
        <v>0.2971428571</v>
      </c>
      <c r="J354" s="11">
        <f t="shared" si="355"/>
        <v>0.1282051282</v>
      </c>
      <c r="K354" s="12">
        <f t="shared" si="3"/>
        <v>0.5025641026</v>
      </c>
      <c r="L354" s="12">
        <f t="shared" si="4"/>
        <v>3.92</v>
      </c>
    </row>
    <row r="355">
      <c r="A355" s="7">
        <v>45352.0</v>
      </c>
      <c r="B355" s="8" t="s">
        <v>46</v>
      </c>
      <c r="C355" s="8" t="s">
        <v>19</v>
      </c>
      <c r="D355" s="8" t="s">
        <v>18</v>
      </c>
      <c r="E355" s="9">
        <v>1181.0</v>
      </c>
      <c r="F355" s="9">
        <v>360.0</v>
      </c>
      <c r="G355" s="9">
        <v>0.0</v>
      </c>
      <c r="H355" s="10">
        <v>176.0</v>
      </c>
      <c r="I355" s="11">
        <f t="shared" ref="I355:J355" si="356">IFERROR(F355/E355, 0)</f>
        <v>0.3048264183</v>
      </c>
      <c r="J355" s="11">
        <f t="shared" si="356"/>
        <v>0</v>
      </c>
      <c r="K355" s="12">
        <f t="shared" si="3"/>
        <v>0.4888888889</v>
      </c>
      <c r="L355" s="12">
        <f t="shared" si="4"/>
        <v>0</v>
      </c>
    </row>
    <row r="356">
      <c r="A356" s="7">
        <v>45352.0</v>
      </c>
      <c r="B356" s="8" t="s">
        <v>47</v>
      </c>
      <c r="C356" s="8" t="s">
        <v>15</v>
      </c>
      <c r="D356" s="8" t="s">
        <v>16</v>
      </c>
      <c r="E356" s="9">
        <v>15750.0</v>
      </c>
      <c r="F356" s="9">
        <v>4740.0</v>
      </c>
      <c r="G356" s="9">
        <v>400.0</v>
      </c>
      <c r="H356" s="10">
        <v>2352.0</v>
      </c>
      <c r="I356" s="11">
        <f t="shared" ref="I356:J356" si="357">IFERROR(F356/E356, 0)</f>
        <v>0.300952381</v>
      </c>
      <c r="J356" s="11">
        <f t="shared" si="357"/>
        <v>0.08438818565</v>
      </c>
      <c r="K356" s="12">
        <f t="shared" si="3"/>
        <v>0.4962025316</v>
      </c>
      <c r="L356" s="12">
        <f t="shared" si="4"/>
        <v>5.88</v>
      </c>
    </row>
    <row r="357">
      <c r="A357" s="7">
        <v>45352.0</v>
      </c>
      <c r="B357" s="8" t="s">
        <v>47</v>
      </c>
      <c r="C357" s="8" t="s">
        <v>15</v>
      </c>
      <c r="D357" s="8" t="s">
        <v>17</v>
      </c>
      <c r="E357" s="9">
        <v>5250.0</v>
      </c>
      <c r="F357" s="9">
        <v>1590.0</v>
      </c>
      <c r="G357" s="9">
        <v>200.0</v>
      </c>
      <c r="H357" s="10">
        <v>786.0</v>
      </c>
      <c r="I357" s="11">
        <f t="shared" ref="I357:J357" si="358">IFERROR(F357/E357, 0)</f>
        <v>0.3028571429</v>
      </c>
      <c r="J357" s="11">
        <f t="shared" si="358"/>
        <v>0.1257861635</v>
      </c>
      <c r="K357" s="12">
        <f t="shared" si="3"/>
        <v>0.4943396226</v>
      </c>
      <c r="L357" s="12">
        <f t="shared" si="4"/>
        <v>3.93</v>
      </c>
    </row>
    <row r="358">
      <c r="A358" s="7">
        <v>45352.0</v>
      </c>
      <c r="B358" s="8" t="s">
        <v>47</v>
      </c>
      <c r="C358" s="8" t="s">
        <v>15</v>
      </c>
      <c r="D358" s="8" t="s">
        <v>18</v>
      </c>
      <c r="E358" s="9">
        <v>2363.0</v>
      </c>
      <c r="F358" s="9">
        <v>720.0</v>
      </c>
      <c r="G358" s="9">
        <v>100.0</v>
      </c>
      <c r="H358" s="10">
        <v>352.0</v>
      </c>
      <c r="I358" s="11">
        <f t="shared" ref="I358:J358" si="359">IFERROR(F358/E358, 0)</f>
        <v>0.3046974185</v>
      </c>
      <c r="J358" s="11">
        <f t="shared" si="359"/>
        <v>0.1388888889</v>
      </c>
      <c r="K358" s="12">
        <f t="shared" si="3"/>
        <v>0.4888888889</v>
      </c>
      <c r="L358" s="12">
        <f t="shared" si="4"/>
        <v>3.52</v>
      </c>
    </row>
    <row r="359">
      <c r="A359" s="7">
        <v>45352.0</v>
      </c>
      <c r="B359" s="8" t="s">
        <v>47</v>
      </c>
      <c r="C359" s="8" t="s">
        <v>19</v>
      </c>
      <c r="D359" s="8" t="s">
        <v>16</v>
      </c>
      <c r="E359" s="9">
        <v>7875.0</v>
      </c>
      <c r="F359" s="9">
        <v>2370.0</v>
      </c>
      <c r="G359" s="9">
        <v>200.0</v>
      </c>
      <c r="H359" s="10">
        <v>1178.0</v>
      </c>
      <c r="I359" s="11">
        <f t="shared" ref="I359:J359" si="360">IFERROR(F359/E359, 0)</f>
        <v>0.300952381</v>
      </c>
      <c r="J359" s="11">
        <f t="shared" si="360"/>
        <v>0.08438818565</v>
      </c>
      <c r="K359" s="12">
        <f t="shared" si="3"/>
        <v>0.4970464135</v>
      </c>
      <c r="L359" s="12">
        <f t="shared" si="4"/>
        <v>5.89</v>
      </c>
    </row>
    <row r="360">
      <c r="A360" s="7">
        <v>45352.0</v>
      </c>
      <c r="B360" s="8" t="s">
        <v>47</v>
      </c>
      <c r="C360" s="8" t="s">
        <v>19</v>
      </c>
      <c r="D360" s="8" t="s">
        <v>17</v>
      </c>
      <c r="E360" s="9">
        <v>2625.0</v>
      </c>
      <c r="F360" s="9">
        <v>780.0</v>
      </c>
      <c r="G360" s="9">
        <v>100.0</v>
      </c>
      <c r="H360" s="10">
        <v>392.0</v>
      </c>
      <c r="I360" s="11">
        <f t="shared" ref="I360:J360" si="361">IFERROR(F360/E360, 0)</f>
        <v>0.2971428571</v>
      </c>
      <c r="J360" s="11">
        <f t="shared" si="361"/>
        <v>0.1282051282</v>
      </c>
      <c r="K360" s="12">
        <f t="shared" si="3"/>
        <v>0.5025641026</v>
      </c>
      <c r="L360" s="12">
        <f t="shared" si="4"/>
        <v>3.92</v>
      </c>
    </row>
    <row r="361">
      <c r="A361" s="7">
        <v>45352.0</v>
      </c>
      <c r="B361" s="8" t="s">
        <v>47</v>
      </c>
      <c r="C361" s="8" t="s">
        <v>19</v>
      </c>
      <c r="D361" s="8" t="s">
        <v>18</v>
      </c>
      <c r="E361" s="9">
        <v>1181.0</v>
      </c>
      <c r="F361" s="9">
        <v>360.0</v>
      </c>
      <c r="G361" s="9">
        <v>0.0</v>
      </c>
      <c r="H361" s="10">
        <v>176.0</v>
      </c>
      <c r="I361" s="11">
        <f t="shared" ref="I361:J361" si="362">IFERROR(F361/E361, 0)</f>
        <v>0.3048264183</v>
      </c>
      <c r="J361" s="11">
        <f t="shared" si="362"/>
        <v>0</v>
      </c>
      <c r="K361" s="12">
        <f t="shared" si="3"/>
        <v>0.4888888889</v>
      </c>
      <c r="L361" s="12">
        <f t="shared" si="4"/>
        <v>0</v>
      </c>
    </row>
    <row r="362">
      <c r="A362" s="7">
        <v>45352.0</v>
      </c>
      <c r="B362" s="8" t="s">
        <v>48</v>
      </c>
      <c r="C362" s="8" t="s">
        <v>15</v>
      </c>
      <c r="D362" s="8" t="s">
        <v>16</v>
      </c>
      <c r="E362" s="9">
        <v>15750.0</v>
      </c>
      <c r="F362" s="9">
        <v>4740.0</v>
      </c>
      <c r="G362" s="9">
        <v>400.0</v>
      </c>
      <c r="H362" s="10">
        <v>2352.0</v>
      </c>
      <c r="I362" s="11">
        <f t="shared" ref="I362:J362" si="363">IFERROR(F362/E362, 0)</f>
        <v>0.300952381</v>
      </c>
      <c r="J362" s="11">
        <f t="shared" si="363"/>
        <v>0.08438818565</v>
      </c>
      <c r="K362" s="12">
        <f t="shared" si="3"/>
        <v>0.4962025316</v>
      </c>
      <c r="L362" s="12">
        <f t="shared" si="4"/>
        <v>5.88</v>
      </c>
    </row>
    <row r="363">
      <c r="A363" s="7">
        <v>45352.0</v>
      </c>
      <c r="B363" s="8" t="s">
        <v>48</v>
      </c>
      <c r="C363" s="8" t="s">
        <v>15</v>
      </c>
      <c r="D363" s="8" t="s">
        <v>17</v>
      </c>
      <c r="E363" s="9">
        <v>5250.0</v>
      </c>
      <c r="F363" s="9">
        <v>1590.0</v>
      </c>
      <c r="G363" s="9">
        <v>200.0</v>
      </c>
      <c r="H363" s="10">
        <v>786.0</v>
      </c>
      <c r="I363" s="11">
        <f t="shared" ref="I363:J363" si="364">IFERROR(F363/E363, 0)</f>
        <v>0.3028571429</v>
      </c>
      <c r="J363" s="11">
        <f t="shared" si="364"/>
        <v>0.1257861635</v>
      </c>
      <c r="K363" s="12">
        <f t="shared" si="3"/>
        <v>0.4943396226</v>
      </c>
      <c r="L363" s="12">
        <f t="shared" si="4"/>
        <v>3.93</v>
      </c>
    </row>
    <row r="364">
      <c r="A364" s="7">
        <v>45352.0</v>
      </c>
      <c r="B364" s="8" t="s">
        <v>48</v>
      </c>
      <c r="C364" s="8" t="s">
        <v>15</v>
      </c>
      <c r="D364" s="8" t="s">
        <v>18</v>
      </c>
      <c r="E364" s="9">
        <v>2363.0</v>
      </c>
      <c r="F364" s="9">
        <v>720.0</v>
      </c>
      <c r="G364" s="9">
        <v>100.0</v>
      </c>
      <c r="H364" s="10">
        <v>352.0</v>
      </c>
      <c r="I364" s="11">
        <f t="shared" ref="I364:J364" si="365">IFERROR(F364/E364, 0)</f>
        <v>0.3046974185</v>
      </c>
      <c r="J364" s="11">
        <f t="shared" si="365"/>
        <v>0.1388888889</v>
      </c>
      <c r="K364" s="12">
        <f t="shared" si="3"/>
        <v>0.4888888889</v>
      </c>
      <c r="L364" s="12">
        <f t="shared" si="4"/>
        <v>3.52</v>
      </c>
    </row>
    <row r="365">
      <c r="A365" s="7">
        <v>45352.0</v>
      </c>
      <c r="B365" s="8" t="s">
        <v>48</v>
      </c>
      <c r="C365" s="8" t="s">
        <v>19</v>
      </c>
      <c r="D365" s="8" t="s">
        <v>16</v>
      </c>
      <c r="E365" s="9">
        <v>7875.0</v>
      </c>
      <c r="F365" s="9">
        <v>2370.0</v>
      </c>
      <c r="G365" s="9">
        <v>200.0</v>
      </c>
      <c r="H365" s="10">
        <v>1178.0</v>
      </c>
      <c r="I365" s="11">
        <f t="shared" ref="I365:J365" si="366">IFERROR(F365/E365, 0)</f>
        <v>0.300952381</v>
      </c>
      <c r="J365" s="11">
        <f t="shared" si="366"/>
        <v>0.08438818565</v>
      </c>
      <c r="K365" s="12">
        <f t="shared" si="3"/>
        <v>0.4970464135</v>
      </c>
      <c r="L365" s="12">
        <f t="shared" si="4"/>
        <v>5.89</v>
      </c>
    </row>
    <row r="366">
      <c r="A366" s="7">
        <v>45352.0</v>
      </c>
      <c r="B366" s="8" t="s">
        <v>48</v>
      </c>
      <c r="C366" s="8" t="s">
        <v>19</v>
      </c>
      <c r="D366" s="8" t="s">
        <v>17</v>
      </c>
      <c r="E366" s="9">
        <v>2625.0</v>
      </c>
      <c r="F366" s="9">
        <v>780.0</v>
      </c>
      <c r="G366" s="9">
        <v>100.0</v>
      </c>
      <c r="H366" s="10">
        <v>392.0</v>
      </c>
      <c r="I366" s="11">
        <f t="shared" ref="I366:J366" si="367">IFERROR(F366/E366, 0)</f>
        <v>0.2971428571</v>
      </c>
      <c r="J366" s="11">
        <f t="shared" si="367"/>
        <v>0.1282051282</v>
      </c>
      <c r="K366" s="12">
        <f t="shared" si="3"/>
        <v>0.5025641026</v>
      </c>
      <c r="L366" s="12">
        <f t="shared" si="4"/>
        <v>3.92</v>
      </c>
    </row>
    <row r="367">
      <c r="A367" s="7">
        <v>45352.0</v>
      </c>
      <c r="B367" s="8" t="s">
        <v>48</v>
      </c>
      <c r="C367" s="8" t="s">
        <v>19</v>
      </c>
      <c r="D367" s="8" t="s">
        <v>18</v>
      </c>
      <c r="E367" s="9">
        <v>1181.0</v>
      </c>
      <c r="F367" s="9">
        <v>360.0</v>
      </c>
      <c r="G367" s="9">
        <v>0.0</v>
      </c>
      <c r="H367" s="10">
        <v>176.0</v>
      </c>
      <c r="I367" s="11">
        <f t="shared" ref="I367:J367" si="368">IFERROR(F367/E367, 0)</f>
        <v>0.3048264183</v>
      </c>
      <c r="J367" s="11">
        <f t="shared" si="368"/>
        <v>0</v>
      </c>
      <c r="K367" s="12">
        <f t="shared" si="3"/>
        <v>0.4888888889</v>
      </c>
      <c r="L367" s="12">
        <f t="shared" si="4"/>
        <v>0</v>
      </c>
    </row>
    <row r="368">
      <c r="A368" s="7">
        <v>45352.0</v>
      </c>
      <c r="B368" s="8" t="s">
        <v>49</v>
      </c>
      <c r="C368" s="8" t="s">
        <v>15</v>
      </c>
      <c r="D368" s="8" t="s">
        <v>16</v>
      </c>
      <c r="E368" s="9">
        <v>15750.0</v>
      </c>
      <c r="F368" s="9">
        <v>4740.0</v>
      </c>
      <c r="G368" s="9">
        <v>400.0</v>
      </c>
      <c r="H368" s="10">
        <v>2352.0</v>
      </c>
      <c r="I368" s="11">
        <f t="shared" ref="I368:J368" si="369">IFERROR(F368/E368, 0)</f>
        <v>0.300952381</v>
      </c>
      <c r="J368" s="11">
        <f t="shared" si="369"/>
        <v>0.08438818565</v>
      </c>
      <c r="K368" s="12">
        <f t="shared" si="3"/>
        <v>0.4962025316</v>
      </c>
      <c r="L368" s="12">
        <f t="shared" si="4"/>
        <v>5.88</v>
      </c>
    </row>
    <row r="369">
      <c r="A369" s="7">
        <v>45352.0</v>
      </c>
      <c r="B369" s="8" t="s">
        <v>49</v>
      </c>
      <c r="C369" s="8" t="s">
        <v>15</v>
      </c>
      <c r="D369" s="8" t="s">
        <v>17</v>
      </c>
      <c r="E369" s="9">
        <v>5250.0</v>
      </c>
      <c r="F369" s="9">
        <v>1590.0</v>
      </c>
      <c r="G369" s="9">
        <v>200.0</v>
      </c>
      <c r="H369" s="10">
        <v>786.0</v>
      </c>
      <c r="I369" s="11">
        <f t="shared" ref="I369:J369" si="370">IFERROR(F369/E369, 0)</f>
        <v>0.3028571429</v>
      </c>
      <c r="J369" s="11">
        <f t="shared" si="370"/>
        <v>0.1257861635</v>
      </c>
      <c r="K369" s="12">
        <f t="shared" si="3"/>
        <v>0.4943396226</v>
      </c>
      <c r="L369" s="12">
        <f t="shared" si="4"/>
        <v>3.93</v>
      </c>
    </row>
    <row r="370">
      <c r="A370" s="7">
        <v>45352.0</v>
      </c>
      <c r="B370" s="8" t="s">
        <v>49</v>
      </c>
      <c r="C370" s="8" t="s">
        <v>15</v>
      </c>
      <c r="D370" s="8" t="s">
        <v>18</v>
      </c>
      <c r="E370" s="9">
        <v>2363.0</v>
      </c>
      <c r="F370" s="9">
        <v>720.0</v>
      </c>
      <c r="G370" s="9">
        <v>100.0</v>
      </c>
      <c r="H370" s="10">
        <v>352.0</v>
      </c>
      <c r="I370" s="11">
        <f t="shared" ref="I370:J370" si="371">IFERROR(F370/E370, 0)</f>
        <v>0.3046974185</v>
      </c>
      <c r="J370" s="11">
        <f t="shared" si="371"/>
        <v>0.1388888889</v>
      </c>
      <c r="K370" s="12">
        <f t="shared" si="3"/>
        <v>0.4888888889</v>
      </c>
      <c r="L370" s="12">
        <f t="shared" si="4"/>
        <v>3.52</v>
      </c>
    </row>
    <row r="371">
      <c r="A371" s="7">
        <v>45352.0</v>
      </c>
      <c r="B371" s="8" t="s">
        <v>49</v>
      </c>
      <c r="C371" s="8" t="s">
        <v>19</v>
      </c>
      <c r="D371" s="8" t="s">
        <v>16</v>
      </c>
      <c r="E371" s="9">
        <v>7875.0</v>
      </c>
      <c r="F371" s="9">
        <v>2370.0</v>
      </c>
      <c r="G371" s="9">
        <v>200.0</v>
      </c>
      <c r="H371" s="10">
        <v>1178.0</v>
      </c>
      <c r="I371" s="11">
        <f t="shared" ref="I371:J371" si="372">IFERROR(F371/E371, 0)</f>
        <v>0.300952381</v>
      </c>
      <c r="J371" s="11">
        <f t="shared" si="372"/>
        <v>0.08438818565</v>
      </c>
      <c r="K371" s="12">
        <f t="shared" si="3"/>
        <v>0.4970464135</v>
      </c>
      <c r="L371" s="12">
        <f t="shared" si="4"/>
        <v>5.89</v>
      </c>
    </row>
    <row r="372">
      <c r="A372" s="7">
        <v>45352.0</v>
      </c>
      <c r="B372" s="8" t="s">
        <v>49</v>
      </c>
      <c r="C372" s="8" t="s">
        <v>19</v>
      </c>
      <c r="D372" s="8" t="s">
        <v>17</v>
      </c>
      <c r="E372" s="9">
        <v>2625.0</v>
      </c>
      <c r="F372" s="9">
        <v>780.0</v>
      </c>
      <c r="G372" s="9">
        <v>100.0</v>
      </c>
      <c r="H372" s="10">
        <v>392.0</v>
      </c>
      <c r="I372" s="11">
        <f t="shared" ref="I372:J372" si="373">IFERROR(F372/E372, 0)</f>
        <v>0.2971428571</v>
      </c>
      <c r="J372" s="11">
        <f t="shared" si="373"/>
        <v>0.1282051282</v>
      </c>
      <c r="K372" s="12">
        <f t="shared" si="3"/>
        <v>0.5025641026</v>
      </c>
      <c r="L372" s="12">
        <f t="shared" si="4"/>
        <v>3.92</v>
      </c>
    </row>
    <row r="373">
      <c r="A373" s="7">
        <v>45352.0</v>
      </c>
      <c r="B373" s="8" t="s">
        <v>49</v>
      </c>
      <c r="C373" s="8" t="s">
        <v>19</v>
      </c>
      <c r="D373" s="8" t="s">
        <v>18</v>
      </c>
      <c r="E373" s="9">
        <v>1181.0</v>
      </c>
      <c r="F373" s="9">
        <v>360.0</v>
      </c>
      <c r="G373" s="9">
        <v>0.0</v>
      </c>
      <c r="H373" s="10">
        <v>176.0</v>
      </c>
      <c r="I373" s="11">
        <f t="shared" ref="I373:J373" si="374">IFERROR(F373/E373, 0)</f>
        <v>0.3048264183</v>
      </c>
      <c r="J373" s="11">
        <f t="shared" si="374"/>
        <v>0</v>
      </c>
      <c r="K373" s="12">
        <f t="shared" si="3"/>
        <v>0.4888888889</v>
      </c>
      <c r="L373" s="12">
        <f t="shared" si="4"/>
        <v>0</v>
      </c>
    </row>
    <row r="374">
      <c r="A374" s="7">
        <v>45413.0</v>
      </c>
      <c r="B374" s="8" t="s">
        <v>14</v>
      </c>
      <c r="C374" s="8" t="s">
        <v>15</v>
      </c>
      <c r="D374" s="8" t="s">
        <v>16</v>
      </c>
      <c r="E374" s="9">
        <v>155625.0</v>
      </c>
      <c r="F374" s="9">
        <v>46680.0</v>
      </c>
      <c r="G374" s="9">
        <v>3800.0</v>
      </c>
      <c r="H374" s="10">
        <v>24542.0</v>
      </c>
      <c r="I374" s="11">
        <f t="shared" ref="I374:J374" si="375">IFERROR(F374/E374, 0)</f>
        <v>0.2999518072</v>
      </c>
      <c r="J374" s="11">
        <f t="shared" si="375"/>
        <v>0.08140531277</v>
      </c>
      <c r="K374" s="12">
        <f t="shared" si="3"/>
        <v>0.5257497858</v>
      </c>
      <c r="L374" s="12">
        <f t="shared" si="4"/>
        <v>6.458421053</v>
      </c>
    </row>
    <row r="375">
      <c r="A375" s="7">
        <v>45413.0</v>
      </c>
      <c r="B375" s="8" t="s">
        <v>14</v>
      </c>
      <c r="C375" s="8" t="s">
        <v>15</v>
      </c>
      <c r="D375" s="8" t="s">
        <v>17</v>
      </c>
      <c r="E375" s="9">
        <v>51875.0</v>
      </c>
      <c r="F375" s="9">
        <v>15570.0</v>
      </c>
      <c r="G375" s="9">
        <v>1700.0</v>
      </c>
      <c r="H375" s="10">
        <v>8110.0</v>
      </c>
      <c r="I375" s="11">
        <f t="shared" ref="I375:J375" si="376">IFERROR(F375/E375, 0)</f>
        <v>0.3001445783</v>
      </c>
      <c r="J375" s="11">
        <f t="shared" si="376"/>
        <v>0.1091843288</v>
      </c>
      <c r="K375" s="12">
        <f t="shared" si="3"/>
        <v>0.5208734746</v>
      </c>
      <c r="L375" s="12">
        <f t="shared" si="4"/>
        <v>4.770588235</v>
      </c>
    </row>
    <row r="376">
      <c r="A376" s="7">
        <v>45413.0</v>
      </c>
      <c r="B376" s="8" t="s">
        <v>14</v>
      </c>
      <c r="C376" s="8" t="s">
        <v>15</v>
      </c>
      <c r="D376" s="8" t="s">
        <v>18</v>
      </c>
      <c r="E376" s="9">
        <v>23375.0</v>
      </c>
      <c r="F376" s="9">
        <v>7020.0</v>
      </c>
      <c r="G376" s="9">
        <v>700.0</v>
      </c>
      <c r="H376" s="10">
        <v>3686.0</v>
      </c>
      <c r="I376" s="11">
        <f t="shared" ref="I376:J376" si="377">IFERROR(F376/E376, 0)</f>
        <v>0.3003208556</v>
      </c>
      <c r="J376" s="11">
        <f t="shared" si="377"/>
        <v>0.09971509972</v>
      </c>
      <c r="K376" s="12">
        <f t="shared" si="3"/>
        <v>0.5250712251</v>
      </c>
      <c r="L376" s="12">
        <f t="shared" si="4"/>
        <v>5.265714286</v>
      </c>
    </row>
    <row r="377">
      <c r="A377" s="7">
        <v>45413.0</v>
      </c>
      <c r="B377" s="8" t="s">
        <v>14</v>
      </c>
      <c r="C377" s="8" t="s">
        <v>19</v>
      </c>
      <c r="D377" s="8" t="s">
        <v>16</v>
      </c>
      <c r="E377" s="9">
        <v>77813.0</v>
      </c>
      <c r="F377" s="9">
        <v>23340.0</v>
      </c>
      <c r="G377" s="9">
        <v>1900.0</v>
      </c>
      <c r="H377" s="10">
        <v>12258.0</v>
      </c>
      <c r="I377" s="11">
        <f t="shared" ref="I377:J377" si="378">IFERROR(F377/E377, 0)</f>
        <v>0.2999498798</v>
      </c>
      <c r="J377" s="11">
        <f t="shared" si="378"/>
        <v>0.08140531277</v>
      </c>
      <c r="K377" s="12">
        <f t="shared" si="3"/>
        <v>0.5251928021</v>
      </c>
      <c r="L377" s="12">
        <f t="shared" si="4"/>
        <v>6.451578947</v>
      </c>
    </row>
    <row r="378">
      <c r="A378" s="7">
        <v>45413.0</v>
      </c>
      <c r="B378" s="8" t="s">
        <v>14</v>
      </c>
      <c r="C378" s="8" t="s">
        <v>19</v>
      </c>
      <c r="D378" s="8" t="s">
        <v>17</v>
      </c>
      <c r="E378" s="9">
        <v>25938.0</v>
      </c>
      <c r="F378" s="9">
        <v>7770.0</v>
      </c>
      <c r="G378" s="9">
        <v>800.0</v>
      </c>
      <c r="H378" s="10">
        <v>4070.0</v>
      </c>
      <c r="I378" s="11">
        <f t="shared" ref="I378:J378" si="379">IFERROR(F378/E378, 0)</f>
        <v>0.2995604904</v>
      </c>
      <c r="J378" s="11">
        <f t="shared" si="379"/>
        <v>0.102960103</v>
      </c>
      <c r="K378" s="12">
        <f t="shared" si="3"/>
        <v>0.5238095238</v>
      </c>
      <c r="L378" s="12">
        <f t="shared" si="4"/>
        <v>5.0875</v>
      </c>
    </row>
    <row r="379">
      <c r="A379" s="7">
        <v>45413.0</v>
      </c>
      <c r="B379" s="8" t="s">
        <v>14</v>
      </c>
      <c r="C379" s="8" t="s">
        <v>19</v>
      </c>
      <c r="D379" s="8" t="s">
        <v>18</v>
      </c>
      <c r="E379" s="9">
        <v>11688.0</v>
      </c>
      <c r="F379" s="9">
        <v>3510.0</v>
      </c>
      <c r="G379" s="9">
        <v>400.0</v>
      </c>
      <c r="H379" s="10">
        <v>1838.0</v>
      </c>
      <c r="I379" s="11">
        <f t="shared" ref="I379:J379" si="380">IFERROR(F379/E379, 0)</f>
        <v>0.3003080082</v>
      </c>
      <c r="J379" s="11">
        <f t="shared" si="380"/>
        <v>0.113960114</v>
      </c>
      <c r="K379" s="12">
        <f t="shared" si="3"/>
        <v>0.5236467236</v>
      </c>
      <c r="L379" s="12">
        <f t="shared" si="4"/>
        <v>4.595</v>
      </c>
    </row>
    <row r="380">
      <c r="A380" s="7">
        <v>45413.0</v>
      </c>
      <c r="B380" s="8" t="s">
        <v>20</v>
      </c>
      <c r="C380" s="8" t="s">
        <v>15</v>
      </c>
      <c r="D380" s="8" t="s">
        <v>16</v>
      </c>
      <c r="E380" s="9">
        <v>183750.0</v>
      </c>
      <c r="F380" s="9">
        <v>55140.0</v>
      </c>
      <c r="G380" s="9">
        <v>4500.0</v>
      </c>
      <c r="H380" s="10">
        <v>27134.0</v>
      </c>
      <c r="I380" s="11">
        <f t="shared" ref="I380:J380" si="381">IFERROR(F380/E380, 0)</f>
        <v>0.3000816327</v>
      </c>
      <c r="J380" s="11">
        <f t="shared" si="381"/>
        <v>0.08161044614</v>
      </c>
      <c r="K380" s="12">
        <f t="shared" si="3"/>
        <v>0.4920928546</v>
      </c>
      <c r="L380" s="12">
        <f t="shared" si="4"/>
        <v>6.029777778</v>
      </c>
    </row>
    <row r="381">
      <c r="A381" s="7">
        <v>45413.0</v>
      </c>
      <c r="B381" s="8" t="s">
        <v>20</v>
      </c>
      <c r="C381" s="8" t="s">
        <v>15</v>
      </c>
      <c r="D381" s="8" t="s">
        <v>17</v>
      </c>
      <c r="E381" s="9">
        <v>61250.0</v>
      </c>
      <c r="F381" s="9">
        <v>18390.0</v>
      </c>
      <c r="G381" s="9">
        <v>2000.0</v>
      </c>
      <c r="H381" s="10">
        <v>9074.0</v>
      </c>
      <c r="I381" s="11">
        <f t="shared" ref="I381:J381" si="382">IFERROR(F381/E381, 0)</f>
        <v>0.300244898</v>
      </c>
      <c r="J381" s="11">
        <f t="shared" si="382"/>
        <v>0.108754758</v>
      </c>
      <c r="K381" s="12">
        <f t="shared" si="3"/>
        <v>0.4934203371</v>
      </c>
      <c r="L381" s="12">
        <f t="shared" si="4"/>
        <v>4.537</v>
      </c>
    </row>
    <row r="382">
      <c r="A382" s="7">
        <v>45413.0</v>
      </c>
      <c r="B382" s="8" t="s">
        <v>20</v>
      </c>
      <c r="C382" s="8" t="s">
        <v>15</v>
      </c>
      <c r="D382" s="8" t="s">
        <v>18</v>
      </c>
      <c r="E382" s="9">
        <v>27563.0</v>
      </c>
      <c r="F382" s="9">
        <v>8280.0</v>
      </c>
      <c r="G382" s="9">
        <v>900.0</v>
      </c>
      <c r="H382" s="10">
        <v>4062.0</v>
      </c>
      <c r="I382" s="11">
        <f t="shared" ref="I382:J382" si="383">IFERROR(F382/E382, 0)</f>
        <v>0.3004027138</v>
      </c>
      <c r="J382" s="11">
        <f t="shared" si="383"/>
        <v>0.1086956522</v>
      </c>
      <c r="K382" s="12">
        <f t="shared" si="3"/>
        <v>0.4905797101</v>
      </c>
      <c r="L382" s="12">
        <f t="shared" si="4"/>
        <v>4.513333333</v>
      </c>
    </row>
    <row r="383">
      <c r="A383" s="7">
        <v>45413.0</v>
      </c>
      <c r="B383" s="8" t="s">
        <v>20</v>
      </c>
      <c r="C383" s="8" t="s">
        <v>19</v>
      </c>
      <c r="D383" s="8" t="s">
        <v>16</v>
      </c>
      <c r="E383" s="9">
        <v>91875.0</v>
      </c>
      <c r="F383" s="9">
        <v>27570.0</v>
      </c>
      <c r="G383" s="9">
        <v>2200.0</v>
      </c>
      <c r="H383" s="10">
        <v>13508.0</v>
      </c>
      <c r="I383" s="11">
        <f t="shared" ref="I383:J383" si="384">IFERROR(F383/E383, 0)</f>
        <v>0.3000816327</v>
      </c>
      <c r="J383" s="11">
        <f t="shared" si="384"/>
        <v>0.07979688067</v>
      </c>
      <c r="K383" s="12">
        <f t="shared" si="3"/>
        <v>0.4899528473</v>
      </c>
      <c r="L383" s="12">
        <f t="shared" si="4"/>
        <v>6.14</v>
      </c>
    </row>
    <row r="384">
      <c r="A384" s="7">
        <v>45413.0</v>
      </c>
      <c r="B384" s="8" t="s">
        <v>20</v>
      </c>
      <c r="C384" s="8" t="s">
        <v>19</v>
      </c>
      <c r="D384" s="8" t="s">
        <v>17</v>
      </c>
      <c r="E384" s="9">
        <v>30625.0</v>
      </c>
      <c r="F384" s="9">
        <v>9180.0</v>
      </c>
      <c r="G384" s="9">
        <v>1000.0</v>
      </c>
      <c r="H384" s="10">
        <v>4534.0</v>
      </c>
      <c r="I384" s="11">
        <f t="shared" ref="I384:J384" si="385">IFERROR(F384/E384, 0)</f>
        <v>0.299755102</v>
      </c>
      <c r="J384" s="11">
        <f t="shared" si="385"/>
        <v>0.1089324619</v>
      </c>
      <c r="K384" s="12">
        <f t="shared" si="3"/>
        <v>0.4938997821</v>
      </c>
      <c r="L384" s="12">
        <f t="shared" si="4"/>
        <v>4.534</v>
      </c>
    </row>
    <row r="385">
      <c r="A385" s="7">
        <v>45413.0</v>
      </c>
      <c r="B385" s="8" t="s">
        <v>20</v>
      </c>
      <c r="C385" s="8" t="s">
        <v>19</v>
      </c>
      <c r="D385" s="8" t="s">
        <v>18</v>
      </c>
      <c r="E385" s="9">
        <v>13813.0</v>
      </c>
      <c r="F385" s="9">
        <v>4140.0</v>
      </c>
      <c r="G385" s="9">
        <v>400.0</v>
      </c>
      <c r="H385" s="10">
        <v>2044.0</v>
      </c>
      <c r="I385" s="11">
        <f t="shared" ref="I385:J385" si="386">IFERROR(F385/E385, 0)</f>
        <v>0.2997176573</v>
      </c>
      <c r="J385" s="11">
        <f t="shared" si="386"/>
        <v>0.09661835749</v>
      </c>
      <c r="K385" s="12">
        <f t="shared" si="3"/>
        <v>0.4937198068</v>
      </c>
      <c r="L385" s="12">
        <f t="shared" si="4"/>
        <v>5.11</v>
      </c>
    </row>
    <row r="386">
      <c r="A386" s="7">
        <v>45413.0</v>
      </c>
      <c r="B386" s="8" t="s">
        <v>21</v>
      </c>
      <c r="C386" s="8" t="s">
        <v>15</v>
      </c>
      <c r="D386" s="8" t="s">
        <v>16</v>
      </c>
      <c r="E386" s="9">
        <v>110250.0</v>
      </c>
      <c r="F386" s="9">
        <v>33090.0</v>
      </c>
      <c r="G386" s="9">
        <v>2700.0</v>
      </c>
      <c r="H386" s="10">
        <v>16254.0</v>
      </c>
      <c r="I386" s="11">
        <f t="shared" ref="I386:J386" si="387">IFERROR(F386/E386, 0)</f>
        <v>0.3001360544</v>
      </c>
      <c r="J386" s="11">
        <f t="shared" si="387"/>
        <v>0.08159564823</v>
      </c>
      <c r="K386" s="12">
        <f t="shared" si="3"/>
        <v>0.4912058024</v>
      </c>
      <c r="L386" s="12">
        <f t="shared" si="4"/>
        <v>6.02</v>
      </c>
    </row>
    <row r="387">
      <c r="A387" s="7">
        <v>45413.0</v>
      </c>
      <c r="B387" s="8" t="s">
        <v>21</v>
      </c>
      <c r="C387" s="8" t="s">
        <v>15</v>
      </c>
      <c r="D387" s="8" t="s">
        <v>17</v>
      </c>
      <c r="E387" s="9">
        <v>36750.0</v>
      </c>
      <c r="F387" s="9">
        <v>11040.0</v>
      </c>
      <c r="G387" s="9">
        <v>1200.0</v>
      </c>
      <c r="H387" s="10">
        <v>5444.0</v>
      </c>
      <c r="I387" s="11">
        <f t="shared" ref="I387:J387" si="388">IFERROR(F387/E387, 0)</f>
        <v>0.3004081633</v>
      </c>
      <c r="J387" s="11">
        <f t="shared" si="388"/>
        <v>0.1086956522</v>
      </c>
      <c r="K387" s="12">
        <f t="shared" si="3"/>
        <v>0.493115942</v>
      </c>
      <c r="L387" s="12">
        <f t="shared" si="4"/>
        <v>4.536666667</v>
      </c>
    </row>
    <row r="388">
      <c r="A388" s="7">
        <v>45413.0</v>
      </c>
      <c r="B388" s="8" t="s">
        <v>21</v>
      </c>
      <c r="C388" s="8" t="s">
        <v>15</v>
      </c>
      <c r="D388" s="8" t="s">
        <v>18</v>
      </c>
      <c r="E388" s="9">
        <v>16538.0</v>
      </c>
      <c r="F388" s="9">
        <v>4950.0</v>
      </c>
      <c r="G388" s="9">
        <v>500.0</v>
      </c>
      <c r="H388" s="10">
        <v>2458.0</v>
      </c>
      <c r="I388" s="11">
        <f t="shared" ref="I388:J388" si="389">IFERROR(F388/E388, 0)</f>
        <v>0.2993106784</v>
      </c>
      <c r="J388" s="11">
        <f t="shared" si="389"/>
        <v>0.101010101</v>
      </c>
      <c r="K388" s="12">
        <f t="shared" si="3"/>
        <v>0.4965656566</v>
      </c>
      <c r="L388" s="12">
        <f t="shared" si="4"/>
        <v>4.916</v>
      </c>
    </row>
    <row r="389">
      <c r="A389" s="7">
        <v>45413.0</v>
      </c>
      <c r="B389" s="8" t="s">
        <v>21</v>
      </c>
      <c r="C389" s="8" t="s">
        <v>19</v>
      </c>
      <c r="D389" s="8" t="s">
        <v>16</v>
      </c>
      <c r="E389" s="9">
        <v>55125.0</v>
      </c>
      <c r="F389" s="9">
        <v>16530.0</v>
      </c>
      <c r="G389" s="9">
        <v>1300.0</v>
      </c>
      <c r="H389" s="10">
        <v>8168.0</v>
      </c>
      <c r="I389" s="11">
        <f t="shared" ref="I389:J389" si="390">IFERROR(F389/E389, 0)</f>
        <v>0.2998639456</v>
      </c>
      <c r="J389" s="11">
        <f t="shared" si="390"/>
        <v>0.07864488808</v>
      </c>
      <c r="K389" s="12">
        <f t="shared" si="3"/>
        <v>0.4941318814</v>
      </c>
      <c r="L389" s="12">
        <f t="shared" si="4"/>
        <v>6.283076923</v>
      </c>
    </row>
    <row r="390">
      <c r="A390" s="7">
        <v>45413.0</v>
      </c>
      <c r="B390" s="8" t="s">
        <v>21</v>
      </c>
      <c r="C390" s="8" t="s">
        <v>19</v>
      </c>
      <c r="D390" s="8" t="s">
        <v>17</v>
      </c>
      <c r="E390" s="9">
        <v>18375.0</v>
      </c>
      <c r="F390" s="9">
        <v>5520.0</v>
      </c>
      <c r="G390" s="9">
        <v>600.0</v>
      </c>
      <c r="H390" s="10">
        <v>2724.0</v>
      </c>
      <c r="I390" s="11">
        <f t="shared" ref="I390:J390" si="391">IFERROR(F390/E390, 0)</f>
        <v>0.3004081633</v>
      </c>
      <c r="J390" s="11">
        <f t="shared" si="391"/>
        <v>0.1086956522</v>
      </c>
      <c r="K390" s="12">
        <f t="shared" si="3"/>
        <v>0.4934782609</v>
      </c>
      <c r="L390" s="12">
        <f t="shared" si="4"/>
        <v>4.54</v>
      </c>
    </row>
    <row r="391">
      <c r="A391" s="7">
        <v>45413.0</v>
      </c>
      <c r="B391" s="8" t="s">
        <v>21</v>
      </c>
      <c r="C391" s="8" t="s">
        <v>19</v>
      </c>
      <c r="D391" s="8" t="s">
        <v>18</v>
      </c>
      <c r="E391" s="9">
        <v>8269.0</v>
      </c>
      <c r="F391" s="9">
        <v>2490.0</v>
      </c>
      <c r="G391" s="9">
        <v>300.0</v>
      </c>
      <c r="H391" s="10">
        <v>1214.0</v>
      </c>
      <c r="I391" s="11">
        <f t="shared" ref="I391:J391" si="392">IFERROR(F391/E391, 0)</f>
        <v>0.3011246825</v>
      </c>
      <c r="J391" s="11">
        <f t="shared" si="392"/>
        <v>0.1204819277</v>
      </c>
      <c r="K391" s="12">
        <f t="shared" si="3"/>
        <v>0.4875502008</v>
      </c>
      <c r="L391" s="12">
        <f t="shared" si="4"/>
        <v>4.046666667</v>
      </c>
    </row>
    <row r="392">
      <c r="A392" s="7">
        <v>45413.0</v>
      </c>
      <c r="B392" s="8" t="s">
        <v>22</v>
      </c>
      <c r="C392" s="8" t="s">
        <v>15</v>
      </c>
      <c r="D392" s="8" t="s">
        <v>16</v>
      </c>
      <c r="E392" s="9">
        <v>100313.0</v>
      </c>
      <c r="F392" s="9">
        <v>30090.0</v>
      </c>
      <c r="G392" s="9">
        <v>2500.0</v>
      </c>
      <c r="H392" s="10">
        <v>15040.0</v>
      </c>
      <c r="I392" s="11">
        <f t="shared" ref="I392:J392" si="393">IFERROR(F392/E392, 0)</f>
        <v>0.2999611217</v>
      </c>
      <c r="J392" s="11">
        <f t="shared" si="393"/>
        <v>0.08308408109</v>
      </c>
      <c r="K392" s="12">
        <f t="shared" si="3"/>
        <v>0.4998338318</v>
      </c>
      <c r="L392" s="12">
        <f t="shared" si="4"/>
        <v>6.016</v>
      </c>
    </row>
    <row r="393">
      <c r="A393" s="7">
        <v>45413.0</v>
      </c>
      <c r="B393" s="8" t="s">
        <v>22</v>
      </c>
      <c r="C393" s="8" t="s">
        <v>15</v>
      </c>
      <c r="D393" s="8" t="s">
        <v>17</v>
      </c>
      <c r="E393" s="9">
        <v>33438.0</v>
      </c>
      <c r="F393" s="9">
        <v>10020.0</v>
      </c>
      <c r="G393" s="9">
        <v>1100.0</v>
      </c>
      <c r="H393" s="10">
        <v>5012.0</v>
      </c>
      <c r="I393" s="11">
        <f t="shared" ref="I393:J393" si="394">IFERROR(F393/E393, 0)</f>
        <v>0.2996590705</v>
      </c>
      <c r="J393" s="11">
        <f t="shared" si="394"/>
        <v>0.1097804391</v>
      </c>
      <c r="K393" s="12">
        <f t="shared" si="3"/>
        <v>0.5001996008</v>
      </c>
      <c r="L393" s="12">
        <f t="shared" si="4"/>
        <v>4.556363636</v>
      </c>
    </row>
    <row r="394">
      <c r="A394" s="7">
        <v>45413.0</v>
      </c>
      <c r="B394" s="8" t="s">
        <v>22</v>
      </c>
      <c r="C394" s="8" t="s">
        <v>15</v>
      </c>
      <c r="D394" s="8" t="s">
        <v>18</v>
      </c>
      <c r="E394" s="9">
        <v>15188.0</v>
      </c>
      <c r="F394" s="9">
        <v>4560.0</v>
      </c>
      <c r="G394" s="9">
        <v>500.0</v>
      </c>
      <c r="H394" s="10">
        <v>2256.0</v>
      </c>
      <c r="I394" s="11">
        <f t="shared" ref="I394:J394" si="395">IFERROR(F394/E394, 0)</f>
        <v>0.3002370292</v>
      </c>
      <c r="J394" s="11">
        <f t="shared" si="395"/>
        <v>0.1096491228</v>
      </c>
      <c r="K394" s="12">
        <f t="shared" si="3"/>
        <v>0.4947368421</v>
      </c>
      <c r="L394" s="12">
        <f t="shared" si="4"/>
        <v>4.512</v>
      </c>
    </row>
    <row r="395">
      <c r="A395" s="7">
        <v>45413.0</v>
      </c>
      <c r="B395" s="8" t="s">
        <v>22</v>
      </c>
      <c r="C395" s="8" t="s">
        <v>19</v>
      </c>
      <c r="D395" s="8" t="s">
        <v>16</v>
      </c>
      <c r="E395" s="9">
        <v>50156.0</v>
      </c>
      <c r="F395" s="9">
        <v>15060.0</v>
      </c>
      <c r="G395" s="9">
        <v>1200.0</v>
      </c>
      <c r="H395" s="10">
        <v>7512.0</v>
      </c>
      <c r="I395" s="11">
        <f t="shared" ref="I395:J395" si="396">IFERROR(F395/E395, 0)</f>
        <v>0.3002631789</v>
      </c>
      <c r="J395" s="11">
        <f t="shared" si="396"/>
        <v>0.0796812749</v>
      </c>
      <c r="K395" s="12">
        <f t="shared" si="3"/>
        <v>0.4988047809</v>
      </c>
      <c r="L395" s="12">
        <f t="shared" si="4"/>
        <v>6.26</v>
      </c>
    </row>
    <row r="396">
      <c r="A396" s="7">
        <v>45413.0</v>
      </c>
      <c r="B396" s="8" t="s">
        <v>22</v>
      </c>
      <c r="C396" s="8" t="s">
        <v>19</v>
      </c>
      <c r="D396" s="8" t="s">
        <v>17</v>
      </c>
      <c r="E396" s="9">
        <v>16719.0</v>
      </c>
      <c r="F396" s="9">
        <v>5010.0</v>
      </c>
      <c r="G396" s="9">
        <v>500.0</v>
      </c>
      <c r="H396" s="10">
        <v>2500.0</v>
      </c>
      <c r="I396" s="11">
        <f t="shared" ref="I396:J396" si="397">IFERROR(F396/E396, 0)</f>
        <v>0.2996590705</v>
      </c>
      <c r="J396" s="11">
        <f t="shared" si="397"/>
        <v>0.0998003992</v>
      </c>
      <c r="K396" s="12">
        <f t="shared" si="3"/>
        <v>0.499001996</v>
      </c>
      <c r="L396" s="12">
        <f t="shared" si="4"/>
        <v>5</v>
      </c>
    </row>
    <row r="397">
      <c r="A397" s="7">
        <v>45413.0</v>
      </c>
      <c r="B397" s="8" t="s">
        <v>22</v>
      </c>
      <c r="C397" s="8" t="s">
        <v>19</v>
      </c>
      <c r="D397" s="8" t="s">
        <v>18</v>
      </c>
      <c r="E397" s="9">
        <v>7594.0</v>
      </c>
      <c r="F397" s="9">
        <v>2280.0</v>
      </c>
      <c r="G397" s="9">
        <v>200.0</v>
      </c>
      <c r="H397" s="10">
        <v>1132.0</v>
      </c>
      <c r="I397" s="11">
        <f t="shared" ref="I397:J397" si="398">IFERROR(F397/E397, 0)</f>
        <v>0.3002370292</v>
      </c>
      <c r="J397" s="11">
        <f t="shared" si="398"/>
        <v>0.08771929825</v>
      </c>
      <c r="K397" s="12">
        <f t="shared" si="3"/>
        <v>0.4964912281</v>
      </c>
      <c r="L397" s="12">
        <f t="shared" si="4"/>
        <v>5.66</v>
      </c>
    </row>
    <row r="398">
      <c r="A398" s="7">
        <v>45413.0</v>
      </c>
      <c r="B398" s="8" t="s">
        <v>23</v>
      </c>
      <c r="C398" s="8" t="s">
        <v>15</v>
      </c>
      <c r="D398" s="8" t="s">
        <v>16</v>
      </c>
      <c r="E398" s="9">
        <v>73500.0</v>
      </c>
      <c r="F398" s="9">
        <v>22050.0</v>
      </c>
      <c r="G398" s="9">
        <v>1800.0</v>
      </c>
      <c r="H398" s="10">
        <v>10914.0</v>
      </c>
      <c r="I398" s="11">
        <f t="shared" ref="I398:J398" si="399">IFERROR(F398/E398, 0)</f>
        <v>0.3</v>
      </c>
      <c r="J398" s="11">
        <f t="shared" si="399"/>
        <v>0.08163265306</v>
      </c>
      <c r="K398" s="12">
        <f t="shared" si="3"/>
        <v>0.4949659864</v>
      </c>
      <c r="L398" s="12">
        <f t="shared" si="4"/>
        <v>6.063333333</v>
      </c>
    </row>
    <row r="399">
      <c r="A399" s="7">
        <v>45413.0</v>
      </c>
      <c r="B399" s="8" t="s">
        <v>23</v>
      </c>
      <c r="C399" s="8" t="s">
        <v>15</v>
      </c>
      <c r="D399" s="8" t="s">
        <v>17</v>
      </c>
      <c r="E399" s="9">
        <v>24500.0</v>
      </c>
      <c r="F399" s="9">
        <v>7350.0</v>
      </c>
      <c r="G399" s="9">
        <v>800.0</v>
      </c>
      <c r="H399" s="10">
        <v>3636.0</v>
      </c>
      <c r="I399" s="11">
        <f t="shared" ref="I399:J399" si="400">IFERROR(F399/E399, 0)</f>
        <v>0.3</v>
      </c>
      <c r="J399" s="11">
        <f t="shared" si="400"/>
        <v>0.1088435374</v>
      </c>
      <c r="K399" s="12">
        <f t="shared" si="3"/>
        <v>0.4946938776</v>
      </c>
      <c r="L399" s="12">
        <f t="shared" si="4"/>
        <v>4.545</v>
      </c>
    </row>
    <row r="400">
      <c r="A400" s="7">
        <v>45413.0</v>
      </c>
      <c r="B400" s="8" t="s">
        <v>23</v>
      </c>
      <c r="C400" s="8" t="s">
        <v>15</v>
      </c>
      <c r="D400" s="8" t="s">
        <v>18</v>
      </c>
      <c r="E400" s="9">
        <v>11025.0</v>
      </c>
      <c r="F400" s="9">
        <v>3300.0</v>
      </c>
      <c r="G400" s="9">
        <v>300.0</v>
      </c>
      <c r="H400" s="10">
        <v>1644.0</v>
      </c>
      <c r="I400" s="11">
        <f t="shared" ref="I400:J400" si="401">IFERROR(F400/E400, 0)</f>
        <v>0.2993197279</v>
      </c>
      <c r="J400" s="11">
        <f t="shared" si="401"/>
        <v>0.09090909091</v>
      </c>
      <c r="K400" s="12">
        <f t="shared" si="3"/>
        <v>0.4981818182</v>
      </c>
      <c r="L400" s="12">
        <f t="shared" si="4"/>
        <v>5.48</v>
      </c>
    </row>
    <row r="401">
      <c r="A401" s="7">
        <v>45413.0</v>
      </c>
      <c r="B401" s="8" t="s">
        <v>23</v>
      </c>
      <c r="C401" s="8" t="s">
        <v>19</v>
      </c>
      <c r="D401" s="8" t="s">
        <v>16</v>
      </c>
      <c r="E401" s="9">
        <v>36750.0</v>
      </c>
      <c r="F401" s="9">
        <v>11040.0</v>
      </c>
      <c r="G401" s="9">
        <v>900.0</v>
      </c>
      <c r="H401" s="10">
        <v>5462.0</v>
      </c>
      <c r="I401" s="11">
        <f t="shared" ref="I401:J401" si="402">IFERROR(F401/E401, 0)</f>
        <v>0.3004081633</v>
      </c>
      <c r="J401" s="11">
        <f t="shared" si="402"/>
        <v>0.08152173913</v>
      </c>
      <c r="K401" s="12">
        <f t="shared" si="3"/>
        <v>0.4947463768</v>
      </c>
      <c r="L401" s="12">
        <f t="shared" si="4"/>
        <v>6.068888889</v>
      </c>
    </row>
    <row r="402">
      <c r="A402" s="7">
        <v>45413.0</v>
      </c>
      <c r="B402" s="8" t="s">
        <v>23</v>
      </c>
      <c r="C402" s="8" t="s">
        <v>19</v>
      </c>
      <c r="D402" s="8" t="s">
        <v>17</v>
      </c>
      <c r="E402" s="9">
        <v>12250.0</v>
      </c>
      <c r="F402" s="9">
        <v>3690.0</v>
      </c>
      <c r="G402" s="9">
        <v>400.0</v>
      </c>
      <c r="H402" s="10">
        <v>1818.0</v>
      </c>
      <c r="I402" s="11">
        <f t="shared" ref="I402:J402" si="403">IFERROR(F402/E402, 0)</f>
        <v>0.3012244898</v>
      </c>
      <c r="J402" s="11">
        <f t="shared" si="403"/>
        <v>0.108401084</v>
      </c>
      <c r="K402" s="12">
        <f t="shared" si="3"/>
        <v>0.4926829268</v>
      </c>
      <c r="L402" s="12">
        <f t="shared" si="4"/>
        <v>4.545</v>
      </c>
    </row>
    <row r="403">
      <c r="A403" s="7">
        <v>45413.0</v>
      </c>
      <c r="B403" s="8" t="s">
        <v>23</v>
      </c>
      <c r="C403" s="8" t="s">
        <v>19</v>
      </c>
      <c r="D403" s="8" t="s">
        <v>18</v>
      </c>
      <c r="E403" s="9">
        <v>5513.0</v>
      </c>
      <c r="F403" s="9">
        <v>1650.0</v>
      </c>
      <c r="G403" s="9">
        <v>200.0</v>
      </c>
      <c r="H403" s="10">
        <v>824.0</v>
      </c>
      <c r="I403" s="11">
        <f t="shared" ref="I403:J403" si="404">IFERROR(F403/E403, 0)</f>
        <v>0.2992925812</v>
      </c>
      <c r="J403" s="11">
        <f t="shared" si="404"/>
        <v>0.1212121212</v>
      </c>
      <c r="K403" s="12">
        <f t="shared" si="3"/>
        <v>0.4993939394</v>
      </c>
      <c r="L403" s="12">
        <f t="shared" si="4"/>
        <v>4.12</v>
      </c>
    </row>
    <row r="404">
      <c r="A404" s="7">
        <v>45413.0</v>
      </c>
      <c r="B404" s="8" t="s">
        <v>24</v>
      </c>
      <c r="C404" s="8" t="s">
        <v>15</v>
      </c>
      <c r="D404" s="8" t="s">
        <v>16</v>
      </c>
      <c r="E404" s="9">
        <v>73500.0</v>
      </c>
      <c r="F404" s="9">
        <v>22050.0</v>
      </c>
      <c r="G404" s="9">
        <v>1800.0</v>
      </c>
      <c r="H404" s="10">
        <v>10970.0</v>
      </c>
      <c r="I404" s="11">
        <f t="shared" ref="I404:J404" si="405">IFERROR(F404/E404, 0)</f>
        <v>0.3</v>
      </c>
      <c r="J404" s="11">
        <f t="shared" si="405"/>
        <v>0.08163265306</v>
      </c>
      <c r="K404" s="12">
        <f t="shared" si="3"/>
        <v>0.4975056689</v>
      </c>
      <c r="L404" s="12">
        <f t="shared" si="4"/>
        <v>6.094444444</v>
      </c>
    </row>
    <row r="405">
      <c r="A405" s="7">
        <v>45413.0</v>
      </c>
      <c r="B405" s="8" t="s">
        <v>24</v>
      </c>
      <c r="C405" s="8" t="s">
        <v>15</v>
      </c>
      <c r="D405" s="8" t="s">
        <v>17</v>
      </c>
      <c r="E405" s="9">
        <v>24500.0</v>
      </c>
      <c r="F405" s="9">
        <v>7350.0</v>
      </c>
      <c r="G405" s="9">
        <v>800.0</v>
      </c>
      <c r="H405" s="10">
        <v>3654.0</v>
      </c>
      <c r="I405" s="11">
        <f t="shared" ref="I405:J405" si="406">IFERROR(F405/E405, 0)</f>
        <v>0.3</v>
      </c>
      <c r="J405" s="11">
        <f t="shared" si="406"/>
        <v>0.1088435374</v>
      </c>
      <c r="K405" s="12">
        <f t="shared" si="3"/>
        <v>0.4971428571</v>
      </c>
      <c r="L405" s="12">
        <f t="shared" si="4"/>
        <v>4.5675</v>
      </c>
    </row>
    <row r="406">
      <c r="A406" s="7">
        <v>45413.0</v>
      </c>
      <c r="B406" s="8" t="s">
        <v>24</v>
      </c>
      <c r="C406" s="8" t="s">
        <v>15</v>
      </c>
      <c r="D406" s="8" t="s">
        <v>18</v>
      </c>
      <c r="E406" s="9">
        <v>11025.0</v>
      </c>
      <c r="F406" s="9">
        <v>3300.0</v>
      </c>
      <c r="G406" s="9">
        <v>300.0</v>
      </c>
      <c r="H406" s="10">
        <v>1644.0</v>
      </c>
      <c r="I406" s="11">
        <f t="shared" ref="I406:J406" si="407">IFERROR(F406/E406, 0)</f>
        <v>0.2993197279</v>
      </c>
      <c r="J406" s="11">
        <f t="shared" si="407"/>
        <v>0.09090909091</v>
      </c>
      <c r="K406" s="12">
        <f t="shared" si="3"/>
        <v>0.4981818182</v>
      </c>
      <c r="L406" s="12">
        <f t="shared" si="4"/>
        <v>5.48</v>
      </c>
    </row>
    <row r="407">
      <c r="A407" s="7">
        <v>45413.0</v>
      </c>
      <c r="B407" s="8" t="s">
        <v>24</v>
      </c>
      <c r="C407" s="8" t="s">
        <v>19</v>
      </c>
      <c r="D407" s="8" t="s">
        <v>16</v>
      </c>
      <c r="E407" s="9">
        <v>36750.0</v>
      </c>
      <c r="F407" s="9">
        <v>11040.0</v>
      </c>
      <c r="G407" s="9">
        <v>900.0</v>
      </c>
      <c r="H407" s="10">
        <v>5484.0</v>
      </c>
      <c r="I407" s="11">
        <f t="shared" ref="I407:J407" si="408">IFERROR(F407/E407, 0)</f>
        <v>0.3004081633</v>
      </c>
      <c r="J407" s="11">
        <f t="shared" si="408"/>
        <v>0.08152173913</v>
      </c>
      <c r="K407" s="12">
        <f t="shared" si="3"/>
        <v>0.4967391304</v>
      </c>
      <c r="L407" s="12">
        <f t="shared" si="4"/>
        <v>6.093333333</v>
      </c>
    </row>
    <row r="408">
      <c r="A408" s="7">
        <v>45413.0</v>
      </c>
      <c r="B408" s="8" t="s">
        <v>24</v>
      </c>
      <c r="C408" s="8" t="s">
        <v>19</v>
      </c>
      <c r="D408" s="8" t="s">
        <v>17</v>
      </c>
      <c r="E408" s="9">
        <v>12250.0</v>
      </c>
      <c r="F408" s="9">
        <v>3690.0</v>
      </c>
      <c r="G408" s="9">
        <v>400.0</v>
      </c>
      <c r="H408" s="10">
        <v>1826.0</v>
      </c>
      <c r="I408" s="11">
        <f t="shared" ref="I408:J408" si="409">IFERROR(F408/E408, 0)</f>
        <v>0.3012244898</v>
      </c>
      <c r="J408" s="11">
        <f t="shared" si="409"/>
        <v>0.108401084</v>
      </c>
      <c r="K408" s="12">
        <f t="shared" si="3"/>
        <v>0.4948509485</v>
      </c>
      <c r="L408" s="12">
        <f t="shared" si="4"/>
        <v>4.565</v>
      </c>
    </row>
    <row r="409">
      <c r="A409" s="7">
        <v>45413.0</v>
      </c>
      <c r="B409" s="8" t="s">
        <v>24</v>
      </c>
      <c r="C409" s="8" t="s">
        <v>19</v>
      </c>
      <c r="D409" s="8" t="s">
        <v>18</v>
      </c>
      <c r="E409" s="9">
        <v>5513.0</v>
      </c>
      <c r="F409" s="9">
        <v>1650.0</v>
      </c>
      <c r="G409" s="9">
        <v>200.0</v>
      </c>
      <c r="H409" s="10">
        <v>824.0</v>
      </c>
      <c r="I409" s="11">
        <f t="shared" ref="I409:J409" si="410">IFERROR(F409/E409, 0)</f>
        <v>0.2992925812</v>
      </c>
      <c r="J409" s="11">
        <f t="shared" si="410"/>
        <v>0.1212121212</v>
      </c>
      <c r="K409" s="12">
        <f t="shared" si="3"/>
        <v>0.4993939394</v>
      </c>
      <c r="L409" s="12">
        <f t="shared" si="4"/>
        <v>4.12</v>
      </c>
    </row>
    <row r="410">
      <c r="A410" s="7">
        <v>45413.0</v>
      </c>
      <c r="B410" s="8" t="s">
        <v>25</v>
      </c>
      <c r="C410" s="8" t="s">
        <v>15</v>
      </c>
      <c r="D410" s="8" t="s">
        <v>16</v>
      </c>
      <c r="E410" s="9">
        <v>91875.0</v>
      </c>
      <c r="F410" s="9">
        <v>27570.0</v>
      </c>
      <c r="G410" s="9">
        <v>2200.0</v>
      </c>
      <c r="H410" s="10">
        <v>13678.0</v>
      </c>
      <c r="I410" s="11">
        <f t="shared" ref="I410:J410" si="411">IFERROR(F410/E410, 0)</f>
        <v>0.3000816327</v>
      </c>
      <c r="J410" s="11">
        <f t="shared" si="411"/>
        <v>0.07979688067</v>
      </c>
      <c r="K410" s="12">
        <f t="shared" si="3"/>
        <v>0.4961189699</v>
      </c>
      <c r="L410" s="12">
        <f t="shared" si="4"/>
        <v>6.217272727</v>
      </c>
    </row>
    <row r="411">
      <c r="A411" s="7">
        <v>45413.0</v>
      </c>
      <c r="B411" s="8" t="s">
        <v>25</v>
      </c>
      <c r="C411" s="8" t="s">
        <v>15</v>
      </c>
      <c r="D411" s="8" t="s">
        <v>17</v>
      </c>
      <c r="E411" s="9">
        <v>30625.0</v>
      </c>
      <c r="F411" s="9">
        <v>9180.0</v>
      </c>
      <c r="G411" s="9">
        <v>1000.0</v>
      </c>
      <c r="H411" s="10">
        <v>4556.0</v>
      </c>
      <c r="I411" s="11">
        <f t="shared" ref="I411:J411" si="412">IFERROR(F411/E411, 0)</f>
        <v>0.299755102</v>
      </c>
      <c r="J411" s="11">
        <f t="shared" si="412"/>
        <v>0.1089324619</v>
      </c>
      <c r="K411" s="12">
        <f t="shared" si="3"/>
        <v>0.4962962963</v>
      </c>
      <c r="L411" s="12">
        <f t="shared" si="4"/>
        <v>4.556</v>
      </c>
    </row>
    <row r="412">
      <c r="A412" s="7">
        <v>45413.0</v>
      </c>
      <c r="B412" s="8" t="s">
        <v>25</v>
      </c>
      <c r="C412" s="8" t="s">
        <v>15</v>
      </c>
      <c r="D412" s="8" t="s">
        <v>18</v>
      </c>
      <c r="E412" s="9">
        <v>13813.0</v>
      </c>
      <c r="F412" s="9">
        <v>4140.0</v>
      </c>
      <c r="G412" s="9">
        <v>400.0</v>
      </c>
      <c r="H412" s="10">
        <v>2052.0</v>
      </c>
      <c r="I412" s="11">
        <f t="shared" ref="I412:J412" si="413">IFERROR(F412/E412, 0)</f>
        <v>0.2997176573</v>
      </c>
      <c r="J412" s="11">
        <f t="shared" si="413"/>
        <v>0.09661835749</v>
      </c>
      <c r="K412" s="12">
        <f t="shared" si="3"/>
        <v>0.4956521739</v>
      </c>
      <c r="L412" s="12">
        <f t="shared" si="4"/>
        <v>5.13</v>
      </c>
    </row>
    <row r="413">
      <c r="A413" s="7">
        <v>45413.0</v>
      </c>
      <c r="B413" s="8" t="s">
        <v>25</v>
      </c>
      <c r="C413" s="8" t="s">
        <v>19</v>
      </c>
      <c r="D413" s="8" t="s">
        <v>16</v>
      </c>
      <c r="E413" s="9">
        <v>45938.0</v>
      </c>
      <c r="F413" s="9">
        <v>13770.0</v>
      </c>
      <c r="G413" s="9">
        <v>1100.0</v>
      </c>
      <c r="H413" s="10">
        <v>6836.0</v>
      </c>
      <c r="I413" s="11">
        <f t="shared" ref="I413:J413" si="414">IFERROR(F413/E413, 0)</f>
        <v>0.2997518394</v>
      </c>
      <c r="J413" s="11">
        <f t="shared" si="414"/>
        <v>0.07988380537</v>
      </c>
      <c r="K413" s="12">
        <f t="shared" si="3"/>
        <v>0.4964415396</v>
      </c>
      <c r="L413" s="12">
        <f t="shared" si="4"/>
        <v>6.214545455</v>
      </c>
    </row>
    <row r="414">
      <c r="A414" s="7">
        <v>45413.0</v>
      </c>
      <c r="B414" s="8" t="s">
        <v>25</v>
      </c>
      <c r="C414" s="8" t="s">
        <v>19</v>
      </c>
      <c r="D414" s="8" t="s">
        <v>17</v>
      </c>
      <c r="E414" s="9">
        <v>15313.0</v>
      </c>
      <c r="F414" s="9">
        <v>4590.0</v>
      </c>
      <c r="G414" s="9">
        <v>500.0</v>
      </c>
      <c r="H414" s="10">
        <v>2278.0</v>
      </c>
      <c r="I414" s="11">
        <f t="shared" ref="I414:J414" si="415">IFERROR(F414/E414, 0)</f>
        <v>0.2997453144</v>
      </c>
      <c r="J414" s="11">
        <f t="shared" si="415"/>
        <v>0.1089324619</v>
      </c>
      <c r="K414" s="12">
        <f t="shared" si="3"/>
        <v>0.4962962963</v>
      </c>
      <c r="L414" s="12">
        <f t="shared" si="4"/>
        <v>4.556</v>
      </c>
    </row>
    <row r="415">
      <c r="A415" s="7">
        <v>45413.0</v>
      </c>
      <c r="B415" s="8" t="s">
        <v>25</v>
      </c>
      <c r="C415" s="8" t="s">
        <v>19</v>
      </c>
      <c r="D415" s="8" t="s">
        <v>18</v>
      </c>
      <c r="E415" s="9">
        <v>6891.0</v>
      </c>
      <c r="F415" s="9">
        <v>2070.0</v>
      </c>
      <c r="G415" s="9">
        <v>200.0</v>
      </c>
      <c r="H415" s="10">
        <v>1030.0</v>
      </c>
      <c r="I415" s="11">
        <f t="shared" ref="I415:J415" si="416">IFERROR(F415/E415, 0)</f>
        <v>0.3003918154</v>
      </c>
      <c r="J415" s="11">
        <f t="shared" si="416"/>
        <v>0.09661835749</v>
      </c>
      <c r="K415" s="12">
        <f t="shared" si="3"/>
        <v>0.4975845411</v>
      </c>
      <c r="L415" s="12">
        <f t="shared" si="4"/>
        <v>5.15</v>
      </c>
    </row>
    <row r="416">
      <c r="A416" s="7">
        <v>45413.0</v>
      </c>
      <c r="B416" s="8" t="s">
        <v>26</v>
      </c>
      <c r="C416" s="8" t="s">
        <v>15</v>
      </c>
      <c r="D416" s="8" t="s">
        <v>16</v>
      </c>
      <c r="E416" s="9">
        <v>91875.0</v>
      </c>
      <c r="F416" s="9">
        <v>27570.0</v>
      </c>
      <c r="G416" s="9">
        <v>2200.0</v>
      </c>
      <c r="H416" s="10">
        <v>13694.0</v>
      </c>
      <c r="I416" s="11">
        <f t="shared" ref="I416:J416" si="417">IFERROR(F416/E416, 0)</f>
        <v>0.3000816327</v>
      </c>
      <c r="J416" s="11">
        <f t="shared" si="417"/>
        <v>0.07979688067</v>
      </c>
      <c r="K416" s="12">
        <f t="shared" si="3"/>
        <v>0.4966993108</v>
      </c>
      <c r="L416" s="12">
        <f t="shared" si="4"/>
        <v>6.224545455</v>
      </c>
    </row>
    <row r="417">
      <c r="A417" s="7">
        <v>45413.0</v>
      </c>
      <c r="B417" s="8" t="s">
        <v>26</v>
      </c>
      <c r="C417" s="8" t="s">
        <v>15</v>
      </c>
      <c r="D417" s="8" t="s">
        <v>17</v>
      </c>
      <c r="E417" s="9">
        <v>30625.0</v>
      </c>
      <c r="F417" s="9">
        <v>9180.0</v>
      </c>
      <c r="G417" s="9">
        <v>1000.0</v>
      </c>
      <c r="H417" s="10">
        <v>4564.0</v>
      </c>
      <c r="I417" s="11">
        <f t="shared" ref="I417:J417" si="418">IFERROR(F417/E417, 0)</f>
        <v>0.299755102</v>
      </c>
      <c r="J417" s="11">
        <f t="shared" si="418"/>
        <v>0.1089324619</v>
      </c>
      <c r="K417" s="12">
        <f t="shared" si="3"/>
        <v>0.497167756</v>
      </c>
      <c r="L417" s="12">
        <f t="shared" si="4"/>
        <v>4.564</v>
      </c>
    </row>
    <row r="418">
      <c r="A418" s="7">
        <v>45413.0</v>
      </c>
      <c r="B418" s="8" t="s">
        <v>26</v>
      </c>
      <c r="C418" s="8" t="s">
        <v>15</v>
      </c>
      <c r="D418" s="8" t="s">
        <v>18</v>
      </c>
      <c r="E418" s="9">
        <v>13813.0</v>
      </c>
      <c r="F418" s="9">
        <v>4140.0</v>
      </c>
      <c r="G418" s="9">
        <v>400.0</v>
      </c>
      <c r="H418" s="10">
        <v>2052.0</v>
      </c>
      <c r="I418" s="11">
        <f t="shared" ref="I418:J418" si="419">IFERROR(F418/E418, 0)</f>
        <v>0.2997176573</v>
      </c>
      <c r="J418" s="11">
        <f t="shared" si="419"/>
        <v>0.09661835749</v>
      </c>
      <c r="K418" s="12">
        <f t="shared" si="3"/>
        <v>0.4956521739</v>
      </c>
      <c r="L418" s="12">
        <f t="shared" si="4"/>
        <v>5.13</v>
      </c>
    </row>
    <row r="419">
      <c r="A419" s="7">
        <v>45413.0</v>
      </c>
      <c r="B419" s="8" t="s">
        <v>26</v>
      </c>
      <c r="C419" s="8" t="s">
        <v>19</v>
      </c>
      <c r="D419" s="8" t="s">
        <v>16</v>
      </c>
      <c r="E419" s="9">
        <v>45938.0</v>
      </c>
      <c r="F419" s="9">
        <v>13770.0</v>
      </c>
      <c r="G419" s="9">
        <v>1100.0</v>
      </c>
      <c r="H419" s="10">
        <v>6848.0</v>
      </c>
      <c r="I419" s="11">
        <f t="shared" ref="I419:J419" si="420">IFERROR(F419/E419, 0)</f>
        <v>0.2997518394</v>
      </c>
      <c r="J419" s="11">
        <f t="shared" si="420"/>
        <v>0.07988380537</v>
      </c>
      <c r="K419" s="12">
        <f t="shared" si="3"/>
        <v>0.4973129993</v>
      </c>
      <c r="L419" s="12">
        <f t="shared" si="4"/>
        <v>6.225454545</v>
      </c>
    </row>
    <row r="420">
      <c r="A420" s="7">
        <v>45413.0</v>
      </c>
      <c r="B420" s="8" t="s">
        <v>26</v>
      </c>
      <c r="C420" s="8" t="s">
        <v>19</v>
      </c>
      <c r="D420" s="8" t="s">
        <v>17</v>
      </c>
      <c r="E420" s="9">
        <v>15313.0</v>
      </c>
      <c r="F420" s="9">
        <v>4590.0</v>
      </c>
      <c r="G420" s="9">
        <v>500.0</v>
      </c>
      <c r="H420" s="10">
        <v>2282.0</v>
      </c>
      <c r="I420" s="11">
        <f t="shared" ref="I420:J420" si="421">IFERROR(F420/E420, 0)</f>
        <v>0.2997453144</v>
      </c>
      <c r="J420" s="11">
        <f t="shared" si="421"/>
        <v>0.1089324619</v>
      </c>
      <c r="K420" s="12">
        <f t="shared" si="3"/>
        <v>0.497167756</v>
      </c>
      <c r="L420" s="12">
        <f t="shared" si="4"/>
        <v>4.564</v>
      </c>
    </row>
    <row r="421">
      <c r="A421" s="7">
        <v>45413.0</v>
      </c>
      <c r="B421" s="8" t="s">
        <v>26</v>
      </c>
      <c r="C421" s="8" t="s">
        <v>19</v>
      </c>
      <c r="D421" s="8" t="s">
        <v>18</v>
      </c>
      <c r="E421" s="9">
        <v>6891.0</v>
      </c>
      <c r="F421" s="9">
        <v>2070.0</v>
      </c>
      <c r="G421" s="9">
        <v>200.0</v>
      </c>
      <c r="H421" s="10">
        <v>1030.0</v>
      </c>
      <c r="I421" s="11">
        <f t="shared" ref="I421:J421" si="422">IFERROR(F421/E421, 0)</f>
        <v>0.3003918154</v>
      </c>
      <c r="J421" s="11">
        <f t="shared" si="422"/>
        <v>0.09661835749</v>
      </c>
      <c r="K421" s="12">
        <f t="shared" si="3"/>
        <v>0.4975845411</v>
      </c>
      <c r="L421" s="12">
        <f t="shared" si="4"/>
        <v>5.15</v>
      </c>
    </row>
    <row r="422">
      <c r="A422" s="7">
        <v>45413.0</v>
      </c>
      <c r="B422" s="8" t="s">
        <v>27</v>
      </c>
      <c r="C422" s="8" t="s">
        <v>15</v>
      </c>
      <c r="D422" s="8" t="s">
        <v>16</v>
      </c>
      <c r="E422" s="9">
        <v>64313.0</v>
      </c>
      <c r="F422" s="9">
        <v>19290.0</v>
      </c>
      <c r="G422" s="9">
        <v>1600.0</v>
      </c>
      <c r="H422" s="10">
        <v>9578.0</v>
      </c>
      <c r="I422" s="11">
        <f t="shared" ref="I422:J422" si="423">IFERROR(F422/E422, 0)</f>
        <v>0.2999393591</v>
      </c>
      <c r="J422" s="11">
        <f t="shared" si="423"/>
        <v>0.08294453084</v>
      </c>
      <c r="K422" s="12">
        <f t="shared" si="3"/>
        <v>0.4965266978</v>
      </c>
      <c r="L422" s="12">
        <f t="shared" si="4"/>
        <v>5.98625</v>
      </c>
    </row>
    <row r="423">
      <c r="A423" s="7">
        <v>45413.0</v>
      </c>
      <c r="B423" s="8" t="s">
        <v>27</v>
      </c>
      <c r="C423" s="8" t="s">
        <v>15</v>
      </c>
      <c r="D423" s="8" t="s">
        <v>17</v>
      </c>
      <c r="E423" s="9">
        <v>21438.0</v>
      </c>
      <c r="F423" s="9">
        <v>6420.0</v>
      </c>
      <c r="G423" s="9">
        <v>700.0</v>
      </c>
      <c r="H423" s="10">
        <v>3192.0</v>
      </c>
      <c r="I423" s="11">
        <f t="shared" ref="I423:J423" si="424">IFERROR(F423/E423, 0)</f>
        <v>0.299468234</v>
      </c>
      <c r="J423" s="11">
        <f t="shared" si="424"/>
        <v>0.1090342679</v>
      </c>
      <c r="K423" s="12">
        <f t="shared" si="3"/>
        <v>0.4971962617</v>
      </c>
      <c r="L423" s="12">
        <f t="shared" si="4"/>
        <v>4.56</v>
      </c>
    </row>
    <row r="424">
      <c r="A424" s="7">
        <v>45413.0</v>
      </c>
      <c r="B424" s="8" t="s">
        <v>27</v>
      </c>
      <c r="C424" s="8" t="s">
        <v>15</v>
      </c>
      <c r="D424" s="8" t="s">
        <v>18</v>
      </c>
      <c r="E424" s="9">
        <v>9656.0</v>
      </c>
      <c r="F424" s="9">
        <v>2910.0</v>
      </c>
      <c r="G424" s="9">
        <v>300.0</v>
      </c>
      <c r="H424" s="10">
        <v>1434.0</v>
      </c>
      <c r="I424" s="11">
        <f t="shared" ref="I424:J424" si="425">IFERROR(F424/E424, 0)</f>
        <v>0.3013670257</v>
      </c>
      <c r="J424" s="11">
        <f t="shared" si="425"/>
        <v>0.1030927835</v>
      </c>
      <c r="K424" s="12">
        <f t="shared" si="3"/>
        <v>0.4927835052</v>
      </c>
      <c r="L424" s="12">
        <f t="shared" si="4"/>
        <v>4.78</v>
      </c>
    </row>
    <row r="425">
      <c r="A425" s="7">
        <v>45413.0</v>
      </c>
      <c r="B425" s="8" t="s">
        <v>27</v>
      </c>
      <c r="C425" s="8" t="s">
        <v>19</v>
      </c>
      <c r="D425" s="8" t="s">
        <v>16</v>
      </c>
      <c r="E425" s="9">
        <v>32156.0</v>
      </c>
      <c r="F425" s="9">
        <v>9660.0</v>
      </c>
      <c r="G425" s="9">
        <v>800.0</v>
      </c>
      <c r="H425" s="10">
        <v>4786.0</v>
      </c>
      <c r="I425" s="11">
        <f t="shared" ref="I425:J425" si="426">IFERROR(F425/E425, 0)</f>
        <v>0.3004104988</v>
      </c>
      <c r="J425" s="11">
        <f t="shared" si="426"/>
        <v>0.08281573499</v>
      </c>
      <c r="K425" s="12">
        <f t="shared" si="3"/>
        <v>0.4954451346</v>
      </c>
      <c r="L425" s="12">
        <f t="shared" si="4"/>
        <v>5.9825</v>
      </c>
    </row>
    <row r="426">
      <c r="A426" s="7">
        <v>45413.0</v>
      </c>
      <c r="B426" s="8" t="s">
        <v>27</v>
      </c>
      <c r="C426" s="8" t="s">
        <v>19</v>
      </c>
      <c r="D426" s="8" t="s">
        <v>17</v>
      </c>
      <c r="E426" s="9">
        <v>10719.0</v>
      </c>
      <c r="F426" s="9">
        <v>3210.0</v>
      </c>
      <c r="G426" s="9">
        <v>300.0</v>
      </c>
      <c r="H426" s="10">
        <v>1596.0</v>
      </c>
      <c r="I426" s="11">
        <f t="shared" ref="I426:J426" si="427">IFERROR(F426/E426, 0)</f>
        <v>0.299468234</v>
      </c>
      <c r="J426" s="11">
        <f t="shared" si="427"/>
        <v>0.09345794393</v>
      </c>
      <c r="K426" s="12">
        <f t="shared" si="3"/>
        <v>0.4971962617</v>
      </c>
      <c r="L426" s="12">
        <f t="shared" si="4"/>
        <v>5.32</v>
      </c>
    </row>
    <row r="427">
      <c r="A427" s="7">
        <v>45413.0</v>
      </c>
      <c r="B427" s="8" t="s">
        <v>27</v>
      </c>
      <c r="C427" s="8" t="s">
        <v>19</v>
      </c>
      <c r="D427" s="8" t="s">
        <v>18</v>
      </c>
      <c r="E427" s="9">
        <v>4823.0</v>
      </c>
      <c r="F427" s="9">
        <v>1440.0</v>
      </c>
      <c r="G427" s="9">
        <v>100.0</v>
      </c>
      <c r="H427" s="10">
        <v>722.0</v>
      </c>
      <c r="I427" s="11">
        <f t="shared" ref="I427:J427" si="428">IFERROR(F427/E427, 0)</f>
        <v>0.2985693552</v>
      </c>
      <c r="J427" s="11">
        <f t="shared" si="428"/>
        <v>0.06944444444</v>
      </c>
      <c r="K427" s="12">
        <f t="shared" si="3"/>
        <v>0.5013888889</v>
      </c>
      <c r="L427" s="12">
        <f t="shared" si="4"/>
        <v>7.22</v>
      </c>
    </row>
    <row r="428">
      <c r="A428" s="7">
        <v>45413.0</v>
      </c>
      <c r="B428" s="8" t="s">
        <v>28</v>
      </c>
      <c r="C428" s="8" t="s">
        <v>15</v>
      </c>
      <c r="D428" s="8" t="s">
        <v>16</v>
      </c>
      <c r="E428" s="9">
        <v>64313.0</v>
      </c>
      <c r="F428" s="9">
        <v>19290.0</v>
      </c>
      <c r="G428" s="9">
        <v>1600.0</v>
      </c>
      <c r="H428" s="10">
        <v>9596.0</v>
      </c>
      <c r="I428" s="11">
        <f t="shared" ref="I428:J428" si="429">IFERROR(F428/E428, 0)</f>
        <v>0.2999393591</v>
      </c>
      <c r="J428" s="11">
        <f t="shared" si="429"/>
        <v>0.08294453084</v>
      </c>
      <c r="K428" s="12">
        <f t="shared" si="3"/>
        <v>0.4974598237</v>
      </c>
      <c r="L428" s="12">
        <f t="shared" si="4"/>
        <v>5.9975</v>
      </c>
    </row>
    <row r="429">
      <c r="A429" s="7">
        <v>45413.0</v>
      </c>
      <c r="B429" s="8" t="s">
        <v>28</v>
      </c>
      <c r="C429" s="8" t="s">
        <v>15</v>
      </c>
      <c r="D429" s="8" t="s">
        <v>17</v>
      </c>
      <c r="E429" s="9">
        <v>21438.0</v>
      </c>
      <c r="F429" s="9">
        <v>6420.0</v>
      </c>
      <c r="G429" s="9">
        <v>700.0</v>
      </c>
      <c r="H429" s="10">
        <v>3202.0</v>
      </c>
      <c r="I429" s="11">
        <f t="shared" ref="I429:J429" si="430">IFERROR(F429/E429, 0)</f>
        <v>0.299468234</v>
      </c>
      <c r="J429" s="11">
        <f t="shared" si="430"/>
        <v>0.1090342679</v>
      </c>
      <c r="K429" s="12">
        <f t="shared" si="3"/>
        <v>0.4987538941</v>
      </c>
      <c r="L429" s="12">
        <f t="shared" si="4"/>
        <v>4.574285714</v>
      </c>
    </row>
    <row r="430">
      <c r="A430" s="7">
        <v>45413.0</v>
      </c>
      <c r="B430" s="8" t="s">
        <v>28</v>
      </c>
      <c r="C430" s="8" t="s">
        <v>15</v>
      </c>
      <c r="D430" s="8" t="s">
        <v>18</v>
      </c>
      <c r="E430" s="9">
        <v>9656.0</v>
      </c>
      <c r="F430" s="9">
        <v>2910.0</v>
      </c>
      <c r="G430" s="9">
        <v>300.0</v>
      </c>
      <c r="H430" s="10">
        <v>1438.0</v>
      </c>
      <c r="I430" s="11">
        <f t="shared" ref="I430:J430" si="431">IFERROR(F430/E430, 0)</f>
        <v>0.3013670257</v>
      </c>
      <c r="J430" s="11">
        <f t="shared" si="431"/>
        <v>0.1030927835</v>
      </c>
      <c r="K430" s="12">
        <f t="shared" si="3"/>
        <v>0.4941580756</v>
      </c>
      <c r="L430" s="12">
        <f t="shared" si="4"/>
        <v>4.793333333</v>
      </c>
    </row>
    <row r="431">
      <c r="A431" s="7">
        <v>45413.0</v>
      </c>
      <c r="B431" s="8" t="s">
        <v>28</v>
      </c>
      <c r="C431" s="8" t="s">
        <v>19</v>
      </c>
      <c r="D431" s="8" t="s">
        <v>16</v>
      </c>
      <c r="E431" s="9">
        <v>32156.0</v>
      </c>
      <c r="F431" s="9">
        <v>9660.0</v>
      </c>
      <c r="G431" s="9">
        <v>800.0</v>
      </c>
      <c r="H431" s="10">
        <v>4804.0</v>
      </c>
      <c r="I431" s="11">
        <f t="shared" ref="I431:J431" si="432">IFERROR(F431/E431, 0)</f>
        <v>0.3004104988</v>
      </c>
      <c r="J431" s="11">
        <f t="shared" si="432"/>
        <v>0.08281573499</v>
      </c>
      <c r="K431" s="12">
        <f t="shared" si="3"/>
        <v>0.4973084886</v>
      </c>
      <c r="L431" s="12">
        <f t="shared" si="4"/>
        <v>6.005</v>
      </c>
    </row>
    <row r="432">
      <c r="A432" s="7">
        <v>45413.0</v>
      </c>
      <c r="B432" s="8" t="s">
        <v>28</v>
      </c>
      <c r="C432" s="8" t="s">
        <v>19</v>
      </c>
      <c r="D432" s="8" t="s">
        <v>17</v>
      </c>
      <c r="E432" s="9">
        <v>10719.0</v>
      </c>
      <c r="F432" s="9">
        <v>3210.0</v>
      </c>
      <c r="G432" s="9">
        <v>300.0</v>
      </c>
      <c r="H432" s="10">
        <v>1598.0</v>
      </c>
      <c r="I432" s="11">
        <f t="shared" ref="I432:J432" si="433">IFERROR(F432/E432, 0)</f>
        <v>0.299468234</v>
      </c>
      <c r="J432" s="11">
        <f t="shared" si="433"/>
        <v>0.09345794393</v>
      </c>
      <c r="K432" s="12">
        <f t="shared" si="3"/>
        <v>0.4978193146</v>
      </c>
      <c r="L432" s="12">
        <f t="shared" si="4"/>
        <v>5.326666667</v>
      </c>
    </row>
    <row r="433">
      <c r="A433" s="7">
        <v>45413.0</v>
      </c>
      <c r="B433" s="8" t="s">
        <v>28</v>
      </c>
      <c r="C433" s="8" t="s">
        <v>19</v>
      </c>
      <c r="D433" s="8" t="s">
        <v>18</v>
      </c>
      <c r="E433" s="9">
        <v>4823.0</v>
      </c>
      <c r="F433" s="9">
        <v>1440.0</v>
      </c>
      <c r="G433" s="9">
        <v>100.0</v>
      </c>
      <c r="H433" s="10">
        <v>722.0</v>
      </c>
      <c r="I433" s="11">
        <f t="shared" ref="I433:J433" si="434">IFERROR(F433/E433, 0)</f>
        <v>0.2985693552</v>
      </c>
      <c r="J433" s="11">
        <f t="shared" si="434"/>
        <v>0.06944444444</v>
      </c>
      <c r="K433" s="12">
        <f t="shared" si="3"/>
        <v>0.5013888889</v>
      </c>
      <c r="L433" s="12">
        <f t="shared" si="4"/>
        <v>7.22</v>
      </c>
    </row>
    <row r="434">
      <c r="A434" s="7">
        <v>45413.0</v>
      </c>
      <c r="B434" s="8" t="s">
        <v>29</v>
      </c>
      <c r="C434" s="8" t="s">
        <v>15</v>
      </c>
      <c r="D434" s="8" t="s">
        <v>16</v>
      </c>
      <c r="E434" s="9">
        <v>55125.0</v>
      </c>
      <c r="F434" s="9">
        <v>16530.0</v>
      </c>
      <c r="G434" s="9">
        <v>1300.0</v>
      </c>
      <c r="H434" s="10">
        <v>8202.0</v>
      </c>
      <c r="I434" s="11">
        <f t="shared" ref="I434:J434" si="435">IFERROR(F434/E434, 0)</f>
        <v>0.2998639456</v>
      </c>
      <c r="J434" s="11">
        <f t="shared" si="435"/>
        <v>0.07864488808</v>
      </c>
      <c r="K434" s="12">
        <f t="shared" si="3"/>
        <v>0.4961887477</v>
      </c>
      <c r="L434" s="12">
        <f t="shared" si="4"/>
        <v>6.309230769</v>
      </c>
    </row>
    <row r="435">
      <c r="A435" s="7">
        <v>45413.0</v>
      </c>
      <c r="B435" s="8" t="s">
        <v>29</v>
      </c>
      <c r="C435" s="8" t="s">
        <v>15</v>
      </c>
      <c r="D435" s="8" t="s">
        <v>17</v>
      </c>
      <c r="E435" s="9">
        <v>18375.0</v>
      </c>
      <c r="F435" s="9">
        <v>5520.0</v>
      </c>
      <c r="G435" s="9">
        <v>600.0</v>
      </c>
      <c r="H435" s="10">
        <v>2736.0</v>
      </c>
      <c r="I435" s="11">
        <f t="shared" ref="I435:J435" si="436">IFERROR(F435/E435, 0)</f>
        <v>0.3004081633</v>
      </c>
      <c r="J435" s="11">
        <f t="shared" si="436"/>
        <v>0.1086956522</v>
      </c>
      <c r="K435" s="12">
        <f t="shared" si="3"/>
        <v>0.4956521739</v>
      </c>
      <c r="L435" s="12">
        <f t="shared" si="4"/>
        <v>4.56</v>
      </c>
    </row>
    <row r="436">
      <c r="A436" s="7">
        <v>45413.0</v>
      </c>
      <c r="B436" s="8" t="s">
        <v>29</v>
      </c>
      <c r="C436" s="8" t="s">
        <v>15</v>
      </c>
      <c r="D436" s="8" t="s">
        <v>18</v>
      </c>
      <c r="E436" s="9">
        <v>8269.0</v>
      </c>
      <c r="F436" s="9">
        <v>2490.0</v>
      </c>
      <c r="G436" s="9">
        <v>300.0</v>
      </c>
      <c r="H436" s="10">
        <v>1228.0</v>
      </c>
      <c r="I436" s="11">
        <f t="shared" ref="I436:J436" si="437">IFERROR(F436/E436, 0)</f>
        <v>0.3011246825</v>
      </c>
      <c r="J436" s="11">
        <f t="shared" si="437"/>
        <v>0.1204819277</v>
      </c>
      <c r="K436" s="12">
        <f t="shared" si="3"/>
        <v>0.4931726908</v>
      </c>
      <c r="L436" s="12">
        <f t="shared" si="4"/>
        <v>4.093333333</v>
      </c>
    </row>
    <row r="437">
      <c r="A437" s="7">
        <v>45413.0</v>
      </c>
      <c r="B437" s="8" t="s">
        <v>29</v>
      </c>
      <c r="C437" s="8" t="s">
        <v>19</v>
      </c>
      <c r="D437" s="8" t="s">
        <v>16</v>
      </c>
      <c r="E437" s="9">
        <v>27563.0</v>
      </c>
      <c r="F437" s="9">
        <v>8280.0</v>
      </c>
      <c r="G437" s="9">
        <v>700.0</v>
      </c>
      <c r="H437" s="10">
        <v>4104.0</v>
      </c>
      <c r="I437" s="11">
        <f t="shared" ref="I437:J437" si="438">IFERROR(F437/E437, 0)</f>
        <v>0.3004027138</v>
      </c>
      <c r="J437" s="11">
        <f t="shared" si="438"/>
        <v>0.0845410628</v>
      </c>
      <c r="K437" s="12">
        <f t="shared" si="3"/>
        <v>0.4956521739</v>
      </c>
      <c r="L437" s="12">
        <f t="shared" si="4"/>
        <v>5.862857143</v>
      </c>
    </row>
    <row r="438">
      <c r="A438" s="7">
        <v>45413.0</v>
      </c>
      <c r="B438" s="8" t="s">
        <v>29</v>
      </c>
      <c r="C438" s="8" t="s">
        <v>19</v>
      </c>
      <c r="D438" s="8" t="s">
        <v>17</v>
      </c>
      <c r="E438" s="9">
        <v>9188.0</v>
      </c>
      <c r="F438" s="9">
        <v>2760.0</v>
      </c>
      <c r="G438" s="9">
        <v>300.0</v>
      </c>
      <c r="H438" s="10">
        <v>1370.0</v>
      </c>
      <c r="I438" s="11">
        <f t="shared" ref="I438:J438" si="439">IFERROR(F438/E438, 0)</f>
        <v>0.3003918154</v>
      </c>
      <c r="J438" s="11">
        <f t="shared" si="439"/>
        <v>0.1086956522</v>
      </c>
      <c r="K438" s="12">
        <f t="shared" si="3"/>
        <v>0.4963768116</v>
      </c>
      <c r="L438" s="12">
        <f t="shared" si="4"/>
        <v>4.566666667</v>
      </c>
    </row>
    <row r="439">
      <c r="A439" s="7">
        <v>45413.0</v>
      </c>
      <c r="B439" s="8" t="s">
        <v>29</v>
      </c>
      <c r="C439" s="8" t="s">
        <v>19</v>
      </c>
      <c r="D439" s="8" t="s">
        <v>18</v>
      </c>
      <c r="E439" s="9">
        <v>4134.0</v>
      </c>
      <c r="F439" s="9">
        <v>1230.0</v>
      </c>
      <c r="G439" s="9">
        <v>100.0</v>
      </c>
      <c r="H439" s="10">
        <v>616.0</v>
      </c>
      <c r="I439" s="11">
        <f t="shared" ref="I439:J439" si="440">IFERROR(F439/E439, 0)</f>
        <v>0.297532656</v>
      </c>
      <c r="J439" s="11">
        <f t="shared" si="440"/>
        <v>0.08130081301</v>
      </c>
      <c r="K439" s="12">
        <f t="shared" si="3"/>
        <v>0.5008130081</v>
      </c>
      <c r="L439" s="12">
        <f t="shared" si="4"/>
        <v>6.16</v>
      </c>
    </row>
    <row r="440">
      <c r="A440" s="7">
        <v>45413.0</v>
      </c>
      <c r="B440" s="8" t="s">
        <v>30</v>
      </c>
      <c r="C440" s="8" t="s">
        <v>15</v>
      </c>
      <c r="D440" s="8" t="s">
        <v>16</v>
      </c>
      <c r="E440" s="9">
        <v>55125.0</v>
      </c>
      <c r="F440" s="9">
        <v>16530.0</v>
      </c>
      <c r="G440" s="9">
        <v>1300.0</v>
      </c>
      <c r="H440" s="10">
        <v>8230.0</v>
      </c>
      <c r="I440" s="11">
        <f t="shared" ref="I440:J440" si="441">IFERROR(F440/E440, 0)</f>
        <v>0.2998639456</v>
      </c>
      <c r="J440" s="11">
        <f t="shared" si="441"/>
        <v>0.07864488808</v>
      </c>
      <c r="K440" s="12">
        <f t="shared" si="3"/>
        <v>0.4978826376</v>
      </c>
      <c r="L440" s="12">
        <f t="shared" si="4"/>
        <v>6.330769231</v>
      </c>
    </row>
    <row r="441">
      <c r="A441" s="7">
        <v>45413.0</v>
      </c>
      <c r="B441" s="8" t="s">
        <v>30</v>
      </c>
      <c r="C441" s="8" t="s">
        <v>15</v>
      </c>
      <c r="D441" s="8" t="s">
        <v>17</v>
      </c>
      <c r="E441" s="9">
        <v>18375.0</v>
      </c>
      <c r="F441" s="9">
        <v>5520.0</v>
      </c>
      <c r="G441" s="9">
        <v>600.0</v>
      </c>
      <c r="H441" s="10">
        <v>2748.0</v>
      </c>
      <c r="I441" s="11">
        <f t="shared" ref="I441:J441" si="442">IFERROR(F441/E441, 0)</f>
        <v>0.3004081633</v>
      </c>
      <c r="J441" s="11">
        <f t="shared" si="442"/>
        <v>0.1086956522</v>
      </c>
      <c r="K441" s="12">
        <f t="shared" si="3"/>
        <v>0.497826087</v>
      </c>
      <c r="L441" s="12">
        <f t="shared" si="4"/>
        <v>4.58</v>
      </c>
    </row>
    <row r="442">
      <c r="A442" s="7">
        <v>45413.0</v>
      </c>
      <c r="B442" s="8" t="s">
        <v>30</v>
      </c>
      <c r="C442" s="8" t="s">
        <v>15</v>
      </c>
      <c r="D442" s="8" t="s">
        <v>18</v>
      </c>
      <c r="E442" s="9">
        <v>8269.0</v>
      </c>
      <c r="F442" s="9">
        <v>2490.0</v>
      </c>
      <c r="G442" s="9">
        <v>300.0</v>
      </c>
      <c r="H442" s="10">
        <v>1228.0</v>
      </c>
      <c r="I442" s="11">
        <f t="shared" ref="I442:J442" si="443">IFERROR(F442/E442, 0)</f>
        <v>0.3011246825</v>
      </c>
      <c r="J442" s="11">
        <f t="shared" si="443"/>
        <v>0.1204819277</v>
      </c>
      <c r="K442" s="12">
        <f t="shared" si="3"/>
        <v>0.4931726908</v>
      </c>
      <c r="L442" s="12">
        <f t="shared" si="4"/>
        <v>4.093333333</v>
      </c>
    </row>
    <row r="443">
      <c r="A443" s="7">
        <v>45413.0</v>
      </c>
      <c r="B443" s="8" t="s">
        <v>30</v>
      </c>
      <c r="C443" s="8" t="s">
        <v>19</v>
      </c>
      <c r="D443" s="8" t="s">
        <v>16</v>
      </c>
      <c r="E443" s="9">
        <v>27563.0</v>
      </c>
      <c r="F443" s="9">
        <v>8280.0</v>
      </c>
      <c r="G443" s="9">
        <v>700.0</v>
      </c>
      <c r="H443" s="10">
        <v>4108.0</v>
      </c>
      <c r="I443" s="11">
        <f t="shared" ref="I443:J443" si="444">IFERROR(F443/E443, 0)</f>
        <v>0.3004027138</v>
      </c>
      <c r="J443" s="11">
        <f t="shared" si="444"/>
        <v>0.0845410628</v>
      </c>
      <c r="K443" s="12">
        <f t="shared" si="3"/>
        <v>0.4961352657</v>
      </c>
      <c r="L443" s="12">
        <f t="shared" si="4"/>
        <v>5.868571429</v>
      </c>
    </row>
    <row r="444">
      <c r="A444" s="7">
        <v>45413.0</v>
      </c>
      <c r="B444" s="8" t="s">
        <v>30</v>
      </c>
      <c r="C444" s="8" t="s">
        <v>19</v>
      </c>
      <c r="D444" s="8" t="s">
        <v>17</v>
      </c>
      <c r="E444" s="9">
        <v>9188.0</v>
      </c>
      <c r="F444" s="9">
        <v>2760.0</v>
      </c>
      <c r="G444" s="9">
        <v>300.0</v>
      </c>
      <c r="H444" s="10">
        <v>1370.0</v>
      </c>
      <c r="I444" s="11">
        <f t="shared" ref="I444:J444" si="445">IFERROR(F444/E444, 0)</f>
        <v>0.3003918154</v>
      </c>
      <c r="J444" s="11">
        <f t="shared" si="445"/>
        <v>0.1086956522</v>
      </c>
      <c r="K444" s="12">
        <f t="shared" si="3"/>
        <v>0.4963768116</v>
      </c>
      <c r="L444" s="12">
        <f t="shared" si="4"/>
        <v>4.566666667</v>
      </c>
    </row>
    <row r="445">
      <c r="A445" s="7">
        <v>45413.0</v>
      </c>
      <c r="B445" s="8" t="s">
        <v>30</v>
      </c>
      <c r="C445" s="8" t="s">
        <v>19</v>
      </c>
      <c r="D445" s="8" t="s">
        <v>18</v>
      </c>
      <c r="E445" s="9">
        <v>4134.0</v>
      </c>
      <c r="F445" s="9">
        <v>1230.0</v>
      </c>
      <c r="G445" s="9">
        <v>100.0</v>
      </c>
      <c r="H445" s="10">
        <v>616.0</v>
      </c>
      <c r="I445" s="11">
        <f t="shared" ref="I445:J445" si="446">IFERROR(F445/E445, 0)</f>
        <v>0.297532656</v>
      </c>
      <c r="J445" s="11">
        <f t="shared" si="446"/>
        <v>0.08130081301</v>
      </c>
      <c r="K445" s="12">
        <f t="shared" si="3"/>
        <v>0.5008130081</v>
      </c>
      <c r="L445" s="12">
        <f t="shared" si="4"/>
        <v>6.16</v>
      </c>
    </row>
    <row r="446">
      <c r="A446" s="7">
        <v>45413.0</v>
      </c>
      <c r="B446" s="8" t="s">
        <v>31</v>
      </c>
      <c r="C446" s="8" t="s">
        <v>15</v>
      </c>
      <c r="D446" s="8" t="s">
        <v>16</v>
      </c>
      <c r="E446" s="9">
        <v>45938.0</v>
      </c>
      <c r="F446" s="9">
        <v>13770.0</v>
      </c>
      <c r="G446" s="9">
        <v>1100.0</v>
      </c>
      <c r="H446" s="10">
        <v>6848.0</v>
      </c>
      <c r="I446" s="11">
        <f t="shared" ref="I446:J446" si="447">IFERROR(F446/E446, 0)</f>
        <v>0.2997518394</v>
      </c>
      <c r="J446" s="11">
        <f t="shared" si="447"/>
        <v>0.07988380537</v>
      </c>
      <c r="K446" s="12">
        <f t="shared" si="3"/>
        <v>0.4973129993</v>
      </c>
      <c r="L446" s="12">
        <f t="shared" si="4"/>
        <v>6.225454545</v>
      </c>
    </row>
    <row r="447">
      <c r="A447" s="7">
        <v>45413.0</v>
      </c>
      <c r="B447" s="8" t="s">
        <v>31</v>
      </c>
      <c r="C447" s="8" t="s">
        <v>15</v>
      </c>
      <c r="D447" s="8" t="s">
        <v>17</v>
      </c>
      <c r="E447" s="9">
        <v>15313.0</v>
      </c>
      <c r="F447" s="9">
        <v>4590.0</v>
      </c>
      <c r="G447" s="9">
        <v>500.0</v>
      </c>
      <c r="H447" s="10">
        <v>2282.0</v>
      </c>
      <c r="I447" s="11">
        <f t="shared" ref="I447:J447" si="448">IFERROR(F447/E447, 0)</f>
        <v>0.2997453144</v>
      </c>
      <c r="J447" s="11">
        <f t="shared" si="448"/>
        <v>0.1089324619</v>
      </c>
      <c r="K447" s="12">
        <f t="shared" si="3"/>
        <v>0.497167756</v>
      </c>
      <c r="L447" s="12">
        <f t="shared" si="4"/>
        <v>4.564</v>
      </c>
    </row>
    <row r="448">
      <c r="A448" s="7">
        <v>45413.0</v>
      </c>
      <c r="B448" s="8" t="s">
        <v>31</v>
      </c>
      <c r="C448" s="8" t="s">
        <v>15</v>
      </c>
      <c r="D448" s="8" t="s">
        <v>18</v>
      </c>
      <c r="E448" s="9">
        <v>6891.0</v>
      </c>
      <c r="F448" s="9">
        <v>2070.0</v>
      </c>
      <c r="G448" s="9">
        <v>200.0</v>
      </c>
      <c r="H448" s="10">
        <v>1030.0</v>
      </c>
      <c r="I448" s="11">
        <f t="shared" ref="I448:J448" si="449">IFERROR(F448/E448, 0)</f>
        <v>0.3003918154</v>
      </c>
      <c r="J448" s="11">
        <f t="shared" si="449"/>
        <v>0.09661835749</v>
      </c>
      <c r="K448" s="12">
        <f t="shared" si="3"/>
        <v>0.4975845411</v>
      </c>
      <c r="L448" s="12">
        <f t="shared" si="4"/>
        <v>5.15</v>
      </c>
    </row>
    <row r="449">
      <c r="A449" s="7">
        <v>45413.0</v>
      </c>
      <c r="B449" s="8" t="s">
        <v>31</v>
      </c>
      <c r="C449" s="8" t="s">
        <v>19</v>
      </c>
      <c r="D449" s="8" t="s">
        <v>16</v>
      </c>
      <c r="E449" s="9">
        <v>22969.0</v>
      </c>
      <c r="F449" s="9">
        <v>6900.0</v>
      </c>
      <c r="G449" s="9">
        <v>600.0</v>
      </c>
      <c r="H449" s="10">
        <v>3430.0</v>
      </c>
      <c r="I449" s="11">
        <f t="shared" ref="I449:J449" si="450">IFERROR(F449/E449, 0)</f>
        <v>0.3004048936</v>
      </c>
      <c r="J449" s="11">
        <f t="shared" si="450"/>
        <v>0.08695652174</v>
      </c>
      <c r="K449" s="12">
        <f t="shared" si="3"/>
        <v>0.4971014493</v>
      </c>
      <c r="L449" s="12">
        <f t="shared" si="4"/>
        <v>5.716666667</v>
      </c>
    </row>
    <row r="450">
      <c r="A450" s="7">
        <v>45413.0</v>
      </c>
      <c r="B450" s="8" t="s">
        <v>31</v>
      </c>
      <c r="C450" s="8" t="s">
        <v>19</v>
      </c>
      <c r="D450" s="8" t="s">
        <v>17</v>
      </c>
      <c r="E450" s="9">
        <v>7656.0</v>
      </c>
      <c r="F450" s="9">
        <v>2310.0</v>
      </c>
      <c r="G450" s="9">
        <v>200.0</v>
      </c>
      <c r="H450" s="10">
        <v>1144.0</v>
      </c>
      <c r="I450" s="11">
        <f t="shared" ref="I450:J450" si="451">IFERROR(F450/E450, 0)</f>
        <v>0.3017241379</v>
      </c>
      <c r="J450" s="11">
        <f t="shared" si="451"/>
        <v>0.08658008658</v>
      </c>
      <c r="K450" s="12">
        <f t="shared" si="3"/>
        <v>0.4952380952</v>
      </c>
      <c r="L450" s="12">
        <f t="shared" si="4"/>
        <v>5.72</v>
      </c>
    </row>
    <row r="451">
      <c r="A451" s="7">
        <v>45413.0</v>
      </c>
      <c r="B451" s="8" t="s">
        <v>31</v>
      </c>
      <c r="C451" s="8" t="s">
        <v>19</v>
      </c>
      <c r="D451" s="8" t="s">
        <v>18</v>
      </c>
      <c r="E451" s="9">
        <v>3445.0</v>
      </c>
      <c r="F451" s="9">
        <v>1020.0</v>
      </c>
      <c r="G451" s="9">
        <v>100.0</v>
      </c>
      <c r="H451" s="10">
        <v>514.0</v>
      </c>
      <c r="I451" s="11">
        <f t="shared" ref="I451:J451" si="452">IFERROR(F451/E451, 0)</f>
        <v>0.2960812772</v>
      </c>
      <c r="J451" s="11">
        <f t="shared" si="452"/>
        <v>0.09803921569</v>
      </c>
      <c r="K451" s="12">
        <f t="shared" si="3"/>
        <v>0.5039215686</v>
      </c>
      <c r="L451" s="12">
        <f t="shared" si="4"/>
        <v>5.14</v>
      </c>
    </row>
    <row r="452">
      <c r="A452" s="7">
        <v>45413.0</v>
      </c>
      <c r="B452" s="8" t="s">
        <v>32</v>
      </c>
      <c r="C452" s="8" t="s">
        <v>15</v>
      </c>
      <c r="D452" s="8" t="s">
        <v>16</v>
      </c>
      <c r="E452" s="9">
        <v>45938.0</v>
      </c>
      <c r="F452" s="9">
        <v>13770.0</v>
      </c>
      <c r="G452" s="9">
        <v>1100.0</v>
      </c>
      <c r="H452" s="10">
        <v>6856.0</v>
      </c>
      <c r="I452" s="11">
        <f t="shared" ref="I452:J452" si="453">IFERROR(F452/E452, 0)</f>
        <v>0.2997518394</v>
      </c>
      <c r="J452" s="11">
        <f t="shared" si="453"/>
        <v>0.07988380537</v>
      </c>
      <c r="K452" s="12">
        <f t="shared" si="3"/>
        <v>0.4978939724</v>
      </c>
      <c r="L452" s="12">
        <f t="shared" si="4"/>
        <v>6.232727273</v>
      </c>
    </row>
    <row r="453">
      <c r="A453" s="7">
        <v>45413.0</v>
      </c>
      <c r="B453" s="8" t="s">
        <v>32</v>
      </c>
      <c r="C453" s="8" t="s">
        <v>15</v>
      </c>
      <c r="D453" s="8" t="s">
        <v>17</v>
      </c>
      <c r="E453" s="9">
        <v>15313.0</v>
      </c>
      <c r="F453" s="9">
        <v>4590.0</v>
      </c>
      <c r="G453" s="9">
        <v>500.0</v>
      </c>
      <c r="H453" s="10">
        <v>2286.0</v>
      </c>
      <c r="I453" s="11">
        <f t="shared" ref="I453:J453" si="454">IFERROR(F453/E453, 0)</f>
        <v>0.2997453144</v>
      </c>
      <c r="J453" s="11">
        <f t="shared" si="454"/>
        <v>0.1089324619</v>
      </c>
      <c r="K453" s="12">
        <f t="shared" si="3"/>
        <v>0.4980392157</v>
      </c>
      <c r="L453" s="12">
        <f t="shared" si="4"/>
        <v>4.572</v>
      </c>
    </row>
    <row r="454">
      <c r="A454" s="7">
        <v>45413.0</v>
      </c>
      <c r="B454" s="8" t="s">
        <v>32</v>
      </c>
      <c r="C454" s="8" t="s">
        <v>15</v>
      </c>
      <c r="D454" s="8" t="s">
        <v>18</v>
      </c>
      <c r="E454" s="9">
        <v>6891.0</v>
      </c>
      <c r="F454" s="9">
        <v>2070.0</v>
      </c>
      <c r="G454" s="9">
        <v>200.0</v>
      </c>
      <c r="H454" s="10">
        <v>1030.0</v>
      </c>
      <c r="I454" s="11">
        <f t="shared" ref="I454:J454" si="455">IFERROR(F454/E454, 0)</f>
        <v>0.3003918154</v>
      </c>
      <c r="J454" s="11">
        <f t="shared" si="455"/>
        <v>0.09661835749</v>
      </c>
      <c r="K454" s="12">
        <f t="shared" si="3"/>
        <v>0.4975845411</v>
      </c>
      <c r="L454" s="12">
        <f t="shared" si="4"/>
        <v>5.15</v>
      </c>
    </row>
    <row r="455">
      <c r="A455" s="7">
        <v>45413.0</v>
      </c>
      <c r="B455" s="8" t="s">
        <v>32</v>
      </c>
      <c r="C455" s="8" t="s">
        <v>19</v>
      </c>
      <c r="D455" s="8" t="s">
        <v>16</v>
      </c>
      <c r="E455" s="9">
        <v>22969.0</v>
      </c>
      <c r="F455" s="9">
        <v>6900.0</v>
      </c>
      <c r="G455" s="9">
        <v>600.0</v>
      </c>
      <c r="H455" s="10">
        <v>3430.0</v>
      </c>
      <c r="I455" s="11">
        <f t="shared" ref="I455:J455" si="456">IFERROR(F455/E455, 0)</f>
        <v>0.3004048936</v>
      </c>
      <c r="J455" s="11">
        <f t="shared" si="456"/>
        <v>0.08695652174</v>
      </c>
      <c r="K455" s="12">
        <f t="shared" si="3"/>
        <v>0.4971014493</v>
      </c>
      <c r="L455" s="12">
        <f t="shared" si="4"/>
        <v>5.716666667</v>
      </c>
    </row>
    <row r="456">
      <c r="A456" s="7">
        <v>45413.0</v>
      </c>
      <c r="B456" s="8" t="s">
        <v>32</v>
      </c>
      <c r="C456" s="8" t="s">
        <v>19</v>
      </c>
      <c r="D456" s="8" t="s">
        <v>17</v>
      </c>
      <c r="E456" s="9">
        <v>7656.0</v>
      </c>
      <c r="F456" s="9">
        <v>2310.0</v>
      </c>
      <c r="G456" s="9">
        <v>200.0</v>
      </c>
      <c r="H456" s="10">
        <v>1144.0</v>
      </c>
      <c r="I456" s="11">
        <f t="shared" ref="I456:J456" si="457">IFERROR(F456/E456, 0)</f>
        <v>0.3017241379</v>
      </c>
      <c r="J456" s="11">
        <f t="shared" si="457"/>
        <v>0.08658008658</v>
      </c>
      <c r="K456" s="12">
        <f t="shared" si="3"/>
        <v>0.4952380952</v>
      </c>
      <c r="L456" s="12">
        <f t="shared" si="4"/>
        <v>5.72</v>
      </c>
    </row>
    <row r="457">
      <c r="A457" s="7">
        <v>45413.0</v>
      </c>
      <c r="B457" s="8" t="s">
        <v>32</v>
      </c>
      <c r="C457" s="8" t="s">
        <v>19</v>
      </c>
      <c r="D457" s="8" t="s">
        <v>18</v>
      </c>
      <c r="E457" s="9">
        <v>3445.0</v>
      </c>
      <c r="F457" s="9">
        <v>1020.0</v>
      </c>
      <c r="G457" s="9">
        <v>100.0</v>
      </c>
      <c r="H457" s="10">
        <v>514.0</v>
      </c>
      <c r="I457" s="11">
        <f t="shared" ref="I457:J457" si="458">IFERROR(F457/E457, 0)</f>
        <v>0.2960812772</v>
      </c>
      <c r="J457" s="11">
        <f t="shared" si="458"/>
        <v>0.09803921569</v>
      </c>
      <c r="K457" s="12">
        <f t="shared" si="3"/>
        <v>0.5039215686</v>
      </c>
      <c r="L457" s="12">
        <f t="shared" si="4"/>
        <v>5.14</v>
      </c>
    </row>
    <row r="458">
      <c r="A458" s="7">
        <v>45413.0</v>
      </c>
      <c r="B458" s="8" t="s">
        <v>33</v>
      </c>
      <c r="C458" s="8" t="s">
        <v>15</v>
      </c>
      <c r="D458" s="8" t="s">
        <v>16</v>
      </c>
      <c r="E458" s="9">
        <v>45938.0</v>
      </c>
      <c r="F458" s="9">
        <v>13770.0</v>
      </c>
      <c r="G458" s="9">
        <v>1100.0</v>
      </c>
      <c r="H458" s="10">
        <v>6810.0</v>
      </c>
      <c r="I458" s="11">
        <f t="shared" ref="I458:J458" si="459">IFERROR(F458/E458, 0)</f>
        <v>0.2997518394</v>
      </c>
      <c r="J458" s="11">
        <f t="shared" si="459"/>
        <v>0.07988380537</v>
      </c>
      <c r="K458" s="12">
        <f t="shared" si="3"/>
        <v>0.4945533769</v>
      </c>
      <c r="L458" s="12">
        <f t="shared" si="4"/>
        <v>6.190909091</v>
      </c>
    </row>
    <row r="459">
      <c r="A459" s="7">
        <v>45413.0</v>
      </c>
      <c r="B459" s="8" t="s">
        <v>33</v>
      </c>
      <c r="C459" s="8" t="s">
        <v>15</v>
      </c>
      <c r="D459" s="8" t="s">
        <v>17</v>
      </c>
      <c r="E459" s="9">
        <v>15313.0</v>
      </c>
      <c r="F459" s="9">
        <v>4590.0</v>
      </c>
      <c r="G459" s="9">
        <v>500.0</v>
      </c>
      <c r="H459" s="10">
        <v>2268.0</v>
      </c>
      <c r="I459" s="11">
        <f t="shared" ref="I459:J459" si="460">IFERROR(F459/E459, 0)</f>
        <v>0.2997453144</v>
      </c>
      <c r="J459" s="11">
        <f t="shared" si="460"/>
        <v>0.1089324619</v>
      </c>
      <c r="K459" s="12">
        <f t="shared" si="3"/>
        <v>0.4941176471</v>
      </c>
      <c r="L459" s="12">
        <f t="shared" si="4"/>
        <v>4.536</v>
      </c>
    </row>
    <row r="460">
      <c r="A460" s="7">
        <v>45413.0</v>
      </c>
      <c r="B460" s="8" t="s">
        <v>33</v>
      </c>
      <c r="C460" s="8" t="s">
        <v>15</v>
      </c>
      <c r="D460" s="8" t="s">
        <v>18</v>
      </c>
      <c r="E460" s="9">
        <v>6891.0</v>
      </c>
      <c r="F460" s="9">
        <v>2070.0</v>
      </c>
      <c r="G460" s="9">
        <v>200.0</v>
      </c>
      <c r="H460" s="10">
        <v>1028.0</v>
      </c>
      <c r="I460" s="11">
        <f t="shared" ref="I460:J460" si="461">IFERROR(F460/E460, 0)</f>
        <v>0.3003918154</v>
      </c>
      <c r="J460" s="11">
        <f t="shared" si="461"/>
        <v>0.09661835749</v>
      </c>
      <c r="K460" s="12">
        <f t="shared" si="3"/>
        <v>0.4966183575</v>
      </c>
      <c r="L460" s="12">
        <f t="shared" si="4"/>
        <v>5.14</v>
      </c>
    </row>
    <row r="461">
      <c r="A461" s="7">
        <v>45413.0</v>
      </c>
      <c r="B461" s="8" t="s">
        <v>33</v>
      </c>
      <c r="C461" s="8" t="s">
        <v>19</v>
      </c>
      <c r="D461" s="8" t="s">
        <v>16</v>
      </c>
      <c r="E461" s="9">
        <v>22969.0</v>
      </c>
      <c r="F461" s="9">
        <v>6900.0</v>
      </c>
      <c r="G461" s="9">
        <v>600.0</v>
      </c>
      <c r="H461" s="10">
        <v>3412.0</v>
      </c>
      <c r="I461" s="11">
        <f t="shared" ref="I461:J461" si="462">IFERROR(F461/E461, 0)</f>
        <v>0.3004048936</v>
      </c>
      <c r="J461" s="11">
        <f t="shared" si="462"/>
        <v>0.08695652174</v>
      </c>
      <c r="K461" s="12">
        <f t="shared" si="3"/>
        <v>0.4944927536</v>
      </c>
      <c r="L461" s="12">
        <f t="shared" si="4"/>
        <v>5.686666667</v>
      </c>
    </row>
    <row r="462">
      <c r="A462" s="7">
        <v>45413.0</v>
      </c>
      <c r="B462" s="8" t="s">
        <v>33</v>
      </c>
      <c r="C462" s="8" t="s">
        <v>19</v>
      </c>
      <c r="D462" s="8" t="s">
        <v>17</v>
      </c>
      <c r="E462" s="9">
        <v>7656.0</v>
      </c>
      <c r="F462" s="9">
        <v>2310.0</v>
      </c>
      <c r="G462" s="9">
        <v>200.0</v>
      </c>
      <c r="H462" s="10">
        <v>1136.0</v>
      </c>
      <c r="I462" s="11">
        <f t="shared" ref="I462:J462" si="463">IFERROR(F462/E462, 0)</f>
        <v>0.3017241379</v>
      </c>
      <c r="J462" s="11">
        <f t="shared" si="463"/>
        <v>0.08658008658</v>
      </c>
      <c r="K462" s="12">
        <f t="shared" si="3"/>
        <v>0.4917748918</v>
      </c>
      <c r="L462" s="12">
        <f t="shared" si="4"/>
        <v>5.68</v>
      </c>
    </row>
    <row r="463">
      <c r="A463" s="7">
        <v>45413.0</v>
      </c>
      <c r="B463" s="8" t="s">
        <v>33</v>
      </c>
      <c r="C463" s="8" t="s">
        <v>19</v>
      </c>
      <c r="D463" s="8" t="s">
        <v>18</v>
      </c>
      <c r="E463" s="9">
        <v>3445.0</v>
      </c>
      <c r="F463" s="9">
        <v>1020.0</v>
      </c>
      <c r="G463" s="9">
        <v>100.0</v>
      </c>
      <c r="H463" s="10">
        <v>514.0</v>
      </c>
      <c r="I463" s="11">
        <f t="shared" ref="I463:J463" si="464">IFERROR(F463/E463, 0)</f>
        <v>0.2960812772</v>
      </c>
      <c r="J463" s="11">
        <f t="shared" si="464"/>
        <v>0.09803921569</v>
      </c>
      <c r="K463" s="12">
        <f t="shared" si="3"/>
        <v>0.5039215686</v>
      </c>
      <c r="L463" s="12">
        <f t="shared" si="4"/>
        <v>5.14</v>
      </c>
    </row>
    <row r="464">
      <c r="A464" s="7">
        <v>45413.0</v>
      </c>
      <c r="B464" s="8" t="s">
        <v>34</v>
      </c>
      <c r="C464" s="8" t="s">
        <v>15</v>
      </c>
      <c r="D464" s="8" t="s">
        <v>16</v>
      </c>
      <c r="E464" s="9">
        <v>45938.0</v>
      </c>
      <c r="F464" s="9">
        <v>13770.0</v>
      </c>
      <c r="G464" s="9">
        <v>1100.0</v>
      </c>
      <c r="H464" s="10">
        <v>6848.0</v>
      </c>
      <c r="I464" s="11">
        <f t="shared" ref="I464:J464" si="465">IFERROR(F464/E464, 0)</f>
        <v>0.2997518394</v>
      </c>
      <c r="J464" s="11">
        <f t="shared" si="465"/>
        <v>0.07988380537</v>
      </c>
      <c r="K464" s="12">
        <f t="shared" si="3"/>
        <v>0.4973129993</v>
      </c>
      <c r="L464" s="12">
        <f t="shared" si="4"/>
        <v>6.225454545</v>
      </c>
    </row>
    <row r="465">
      <c r="A465" s="7">
        <v>45413.0</v>
      </c>
      <c r="B465" s="8" t="s">
        <v>34</v>
      </c>
      <c r="C465" s="8" t="s">
        <v>15</v>
      </c>
      <c r="D465" s="8" t="s">
        <v>17</v>
      </c>
      <c r="E465" s="9">
        <v>15313.0</v>
      </c>
      <c r="F465" s="9">
        <v>4590.0</v>
      </c>
      <c r="G465" s="9">
        <v>500.0</v>
      </c>
      <c r="H465" s="10">
        <v>2280.0</v>
      </c>
      <c r="I465" s="11">
        <f t="shared" ref="I465:J465" si="466">IFERROR(F465/E465, 0)</f>
        <v>0.2997453144</v>
      </c>
      <c r="J465" s="11">
        <f t="shared" si="466"/>
        <v>0.1089324619</v>
      </c>
      <c r="K465" s="12">
        <f t="shared" si="3"/>
        <v>0.4967320261</v>
      </c>
      <c r="L465" s="12">
        <f t="shared" si="4"/>
        <v>4.56</v>
      </c>
    </row>
    <row r="466">
      <c r="A466" s="7">
        <v>45413.0</v>
      </c>
      <c r="B466" s="8" t="s">
        <v>34</v>
      </c>
      <c r="C466" s="8" t="s">
        <v>15</v>
      </c>
      <c r="D466" s="8" t="s">
        <v>18</v>
      </c>
      <c r="E466" s="9">
        <v>6891.0</v>
      </c>
      <c r="F466" s="9">
        <v>2070.0</v>
      </c>
      <c r="G466" s="9">
        <v>200.0</v>
      </c>
      <c r="H466" s="10">
        <v>1024.0</v>
      </c>
      <c r="I466" s="11">
        <f t="shared" ref="I466:J466" si="467">IFERROR(F466/E466, 0)</f>
        <v>0.3003918154</v>
      </c>
      <c r="J466" s="11">
        <f t="shared" si="467"/>
        <v>0.09661835749</v>
      </c>
      <c r="K466" s="12">
        <f t="shared" si="3"/>
        <v>0.4946859903</v>
      </c>
      <c r="L466" s="12">
        <f t="shared" si="4"/>
        <v>5.12</v>
      </c>
    </row>
    <row r="467">
      <c r="A467" s="7">
        <v>45413.0</v>
      </c>
      <c r="B467" s="8" t="s">
        <v>34</v>
      </c>
      <c r="C467" s="8" t="s">
        <v>19</v>
      </c>
      <c r="D467" s="8" t="s">
        <v>16</v>
      </c>
      <c r="E467" s="9">
        <v>22969.0</v>
      </c>
      <c r="F467" s="9">
        <v>6900.0</v>
      </c>
      <c r="G467" s="9">
        <v>600.0</v>
      </c>
      <c r="H467" s="10">
        <v>3430.0</v>
      </c>
      <c r="I467" s="11">
        <f t="shared" ref="I467:J467" si="468">IFERROR(F467/E467, 0)</f>
        <v>0.3004048936</v>
      </c>
      <c r="J467" s="11">
        <f t="shared" si="468"/>
        <v>0.08695652174</v>
      </c>
      <c r="K467" s="12">
        <f t="shared" si="3"/>
        <v>0.4971014493</v>
      </c>
      <c r="L467" s="12">
        <f t="shared" si="4"/>
        <v>5.716666667</v>
      </c>
    </row>
    <row r="468">
      <c r="A468" s="7">
        <v>45413.0</v>
      </c>
      <c r="B468" s="8" t="s">
        <v>34</v>
      </c>
      <c r="C468" s="8" t="s">
        <v>19</v>
      </c>
      <c r="D468" s="8" t="s">
        <v>17</v>
      </c>
      <c r="E468" s="9">
        <v>7656.0</v>
      </c>
      <c r="F468" s="9">
        <v>2310.0</v>
      </c>
      <c r="G468" s="9">
        <v>200.0</v>
      </c>
      <c r="H468" s="10">
        <v>1144.0</v>
      </c>
      <c r="I468" s="11">
        <f t="shared" ref="I468:J468" si="469">IFERROR(F468/E468, 0)</f>
        <v>0.3017241379</v>
      </c>
      <c r="J468" s="11">
        <f t="shared" si="469"/>
        <v>0.08658008658</v>
      </c>
      <c r="K468" s="12">
        <f t="shared" si="3"/>
        <v>0.4952380952</v>
      </c>
      <c r="L468" s="12">
        <f t="shared" si="4"/>
        <v>5.72</v>
      </c>
    </row>
    <row r="469">
      <c r="A469" s="7">
        <v>45413.0</v>
      </c>
      <c r="B469" s="8" t="s">
        <v>34</v>
      </c>
      <c r="C469" s="8" t="s">
        <v>19</v>
      </c>
      <c r="D469" s="8" t="s">
        <v>18</v>
      </c>
      <c r="E469" s="9">
        <v>3445.0</v>
      </c>
      <c r="F469" s="9">
        <v>1020.0</v>
      </c>
      <c r="G469" s="9">
        <v>100.0</v>
      </c>
      <c r="H469" s="10">
        <v>514.0</v>
      </c>
      <c r="I469" s="11">
        <f t="shared" ref="I469:J469" si="470">IFERROR(F469/E469, 0)</f>
        <v>0.2960812772</v>
      </c>
      <c r="J469" s="11">
        <f t="shared" si="470"/>
        <v>0.09803921569</v>
      </c>
      <c r="K469" s="12">
        <f t="shared" si="3"/>
        <v>0.5039215686</v>
      </c>
      <c r="L469" s="12">
        <f t="shared" si="4"/>
        <v>5.14</v>
      </c>
    </row>
    <row r="470">
      <c r="A470" s="7">
        <v>45413.0</v>
      </c>
      <c r="B470" s="8" t="s">
        <v>35</v>
      </c>
      <c r="C470" s="8" t="s">
        <v>15</v>
      </c>
      <c r="D470" s="8" t="s">
        <v>16</v>
      </c>
      <c r="E470" s="9">
        <v>36750.0</v>
      </c>
      <c r="F470" s="9">
        <v>11040.0</v>
      </c>
      <c r="G470" s="9">
        <v>900.0</v>
      </c>
      <c r="H470" s="10">
        <v>5462.0</v>
      </c>
      <c r="I470" s="11">
        <f t="shared" ref="I470:J470" si="471">IFERROR(F470/E470, 0)</f>
        <v>0.3004081633</v>
      </c>
      <c r="J470" s="11">
        <f t="shared" si="471"/>
        <v>0.08152173913</v>
      </c>
      <c r="K470" s="12">
        <f t="shared" si="3"/>
        <v>0.4947463768</v>
      </c>
      <c r="L470" s="12">
        <f t="shared" si="4"/>
        <v>6.068888889</v>
      </c>
    </row>
    <row r="471">
      <c r="A471" s="7">
        <v>45413.0</v>
      </c>
      <c r="B471" s="8" t="s">
        <v>35</v>
      </c>
      <c r="C471" s="8" t="s">
        <v>15</v>
      </c>
      <c r="D471" s="8" t="s">
        <v>17</v>
      </c>
      <c r="E471" s="9">
        <v>12250.0</v>
      </c>
      <c r="F471" s="9">
        <v>3690.0</v>
      </c>
      <c r="G471" s="9">
        <v>400.0</v>
      </c>
      <c r="H471" s="10">
        <v>1818.0</v>
      </c>
      <c r="I471" s="11">
        <f t="shared" ref="I471:J471" si="472">IFERROR(F471/E471, 0)</f>
        <v>0.3012244898</v>
      </c>
      <c r="J471" s="11">
        <f t="shared" si="472"/>
        <v>0.108401084</v>
      </c>
      <c r="K471" s="12">
        <f t="shared" si="3"/>
        <v>0.4926829268</v>
      </c>
      <c r="L471" s="12">
        <f t="shared" si="4"/>
        <v>4.545</v>
      </c>
    </row>
    <row r="472">
      <c r="A472" s="7">
        <v>45413.0</v>
      </c>
      <c r="B472" s="8" t="s">
        <v>35</v>
      </c>
      <c r="C472" s="8" t="s">
        <v>15</v>
      </c>
      <c r="D472" s="8" t="s">
        <v>18</v>
      </c>
      <c r="E472" s="9">
        <v>5513.0</v>
      </c>
      <c r="F472" s="9">
        <v>1650.0</v>
      </c>
      <c r="G472" s="9">
        <v>200.0</v>
      </c>
      <c r="H472" s="10">
        <v>824.0</v>
      </c>
      <c r="I472" s="11">
        <f t="shared" ref="I472:J472" si="473">IFERROR(F472/E472, 0)</f>
        <v>0.2992925812</v>
      </c>
      <c r="J472" s="11">
        <f t="shared" si="473"/>
        <v>0.1212121212</v>
      </c>
      <c r="K472" s="12">
        <f t="shared" si="3"/>
        <v>0.4993939394</v>
      </c>
      <c r="L472" s="12">
        <f t="shared" si="4"/>
        <v>4.12</v>
      </c>
    </row>
    <row r="473">
      <c r="A473" s="7">
        <v>45413.0</v>
      </c>
      <c r="B473" s="8" t="s">
        <v>35</v>
      </c>
      <c r="C473" s="8" t="s">
        <v>19</v>
      </c>
      <c r="D473" s="8" t="s">
        <v>16</v>
      </c>
      <c r="E473" s="9">
        <v>18375.0</v>
      </c>
      <c r="F473" s="9">
        <v>5520.0</v>
      </c>
      <c r="G473" s="9">
        <v>400.0</v>
      </c>
      <c r="H473" s="10">
        <v>2734.0</v>
      </c>
      <c r="I473" s="11">
        <f t="shared" ref="I473:J473" si="474">IFERROR(F473/E473, 0)</f>
        <v>0.3004081633</v>
      </c>
      <c r="J473" s="11">
        <f t="shared" si="474"/>
        <v>0.07246376812</v>
      </c>
      <c r="K473" s="12">
        <f t="shared" si="3"/>
        <v>0.4952898551</v>
      </c>
      <c r="L473" s="12">
        <f t="shared" si="4"/>
        <v>6.835</v>
      </c>
    </row>
    <row r="474">
      <c r="A474" s="7">
        <v>45413.0</v>
      </c>
      <c r="B474" s="8" t="s">
        <v>35</v>
      </c>
      <c r="C474" s="8" t="s">
        <v>19</v>
      </c>
      <c r="D474" s="8" t="s">
        <v>17</v>
      </c>
      <c r="E474" s="9">
        <v>6125.0</v>
      </c>
      <c r="F474" s="9">
        <v>1830.0</v>
      </c>
      <c r="G474" s="9">
        <v>200.0</v>
      </c>
      <c r="H474" s="10">
        <v>914.0</v>
      </c>
      <c r="I474" s="11">
        <f t="shared" ref="I474:J474" si="475">IFERROR(F474/E474, 0)</f>
        <v>0.2987755102</v>
      </c>
      <c r="J474" s="11">
        <f t="shared" si="475"/>
        <v>0.1092896175</v>
      </c>
      <c r="K474" s="12">
        <f t="shared" si="3"/>
        <v>0.4994535519</v>
      </c>
      <c r="L474" s="12">
        <f t="shared" si="4"/>
        <v>4.57</v>
      </c>
    </row>
    <row r="475">
      <c r="A475" s="7">
        <v>45413.0</v>
      </c>
      <c r="B475" s="8" t="s">
        <v>35</v>
      </c>
      <c r="C475" s="8" t="s">
        <v>19</v>
      </c>
      <c r="D475" s="8" t="s">
        <v>18</v>
      </c>
      <c r="E475" s="9">
        <v>2756.0</v>
      </c>
      <c r="F475" s="9">
        <v>840.0</v>
      </c>
      <c r="G475" s="9">
        <v>100.0</v>
      </c>
      <c r="H475" s="10">
        <v>412.0</v>
      </c>
      <c r="I475" s="11">
        <f t="shared" ref="I475:J475" si="476">IFERROR(F475/E475, 0)</f>
        <v>0.3047895501</v>
      </c>
      <c r="J475" s="11">
        <f t="shared" si="476"/>
        <v>0.119047619</v>
      </c>
      <c r="K475" s="12">
        <f t="shared" si="3"/>
        <v>0.4904761905</v>
      </c>
      <c r="L475" s="12">
        <f t="shared" si="4"/>
        <v>4.12</v>
      </c>
    </row>
    <row r="476">
      <c r="A476" s="7">
        <v>45413.0</v>
      </c>
      <c r="B476" s="8" t="s">
        <v>36</v>
      </c>
      <c r="C476" s="8" t="s">
        <v>15</v>
      </c>
      <c r="D476" s="8" t="s">
        <v>16</v>
      </c>
      <c r="E476" s="9">
        <v>36750.0</v>
      </c>
      <c r="F476" s="9">
        <v>11040.0</v>
      </c>
      <c r="G476" s="9">
        <v>900.0</v>
      </c>
      <c r="H476" s="10">
        <v>5462.0</v>
      </c>
      <c r="I476" s="11">
        <f t="shared" ref="I476:J476" si="477">IFERROR(F476/E476, 0)</f>
        <v>0.3004081633</v>
      </c>
      <c r="J476" s="11">
        <f t="shared" si="477"/>
        <v>0.08152173913</v>
      </c>
      <c r="K476" s="12">
        <f t="shared" si="3"/>
        <v>0.4947463768</v>
      </c>
      <c r="L476" s="12">
        <f t="shared" si="4"/>
        <v>6.068888889</v>
      </c>
    </row>
    <row r="477">
      <c r="A477" s="7">
        <v>45413.0</v>
      </c>
      <c r="B477" s="8" t="s">
        <v>36</v>
      </c>
      <c r="C477" s="8" t="s">
        <v>15</v>
      </c>
      <c r="D477" s="8" t="s">
        <v>17</v>
      </c>
      <c r="E477" s="9">
        <v>12250.0</v>
      </c>
      <c r="F477" s="9">
        <v>3690.0</v>
      </c>
      <c r="G477" s="9">
        <v>400.0</v>
      </c>
      <c r="H477" s="10">
        <v>1818.0</v>
      </c>
      <c r="I477" s="11">
        <f t="shared" ref="I477:J477" si="478">IFERROR(F477/E477, 0)</f>
        <v>0.3012244898</v>
      </c>
      <c r="J477" s="11">
        <f t="shared" si="478"/>
        <v>0.108401084</v>
      </c>
      <c r="K477" s="12">
        <f t="shared" si="3"/>
        <v>0.4926829268</v>
      </c>
      <c r="L477" s="12">
        <f t="shared" si="4"/>
        <v>4.545</v>
      </c>
    </row>
    <row r="478">
      <c r="A478" s="7">
        <v>45413.0</v>
      </c>
      <c r="B478" s="8" t="s">
        <v>36</v>
      </c>
      <c r="C478" s="8" t="s">
        <v>15</v>
      </c>
      <c r="D478" s="8" t="s">
        <v>18</v>
      </c>
      <c r="E478" s="9">
        <v>5513.0</v>
      </c>
      <c r="F478" s="9">
        <v>1650.0</v>
      </c>
      <c r="G478" s="9">
        <v>200.0</v>
      </c>
      <c r="H478" s="10">
        <v>824.0</v>
      </c>
      <c r="I478" s="11">
        <f t="shared" ref="I478:J478" si="479">IFERROR(F478/E478, 0)</f>
        <v>0.2992925812</v>
      </c>
      <c r="J478" s="11">
        <f t="shared" si="479"/>
        <v>0.1212121212</v>
      </c>
      <c r="K478" s="12">
        <f t="shared" si="3"/>
        <v>0.4993939394</v>
      </c>
      <c r="L478" s="12">
        <f t="shared" si="4"/>
        <v>4.12</v>
      </c>
    </row>
    <row r="479">
      <c r="A479" s="7">
        <v>45413.0</v>
      </c>
      <c r="B479" s="8" t="s">
        <v>36</v>
      </c>
      <c r="C479" s="8" t="s">
        <v>19</v>
      </c>
      <c r="D479" s="8" t="s">
        <v>16</v>
      </c>
      <c r="E479" s="9">
        <v>18375.0</v>
      </c>
      <c r="F479" s="9">
        <v>5520.0</v>
      </c>
      <c r="G479" s="9">
        <v>400.0</v>
      </c>
      <c r="H479" s="10">
        <v>2734.0</v>
      </c>
      <c r="I479" s="11">
        <f t="shared" ref="I479:J479" si="480">IFERROR(F479/E479, 0)</f>
        <v>0.3004081633</v>
      </c>
      <c r="J479" s="11">
        <f t="shared" si="480"/>
        <v>0.07246376812</v>
      </c>
      <c r="K479" s="12">
        <f t="shared" si="3"/>
        <v>0.4952898551</v>
      </c>
      <c r="L479" s="12">
        <f t="shared" si="4"/>
        <v>6.835</v>
      </c>
    </row>
    <row r="480">
      <c r="A480" s="7">
        <v>45413.0</v>
      </c>
      <c r="B480" s="8" t="s">
        <v>36</v>
      </c>
      <c r="C480" s="8" t="s">
        <v>19</v>
      </c>
      <c r="D480" s="8" t="s">
        <v>17</v>
      </c>
      <c r="E480" s="9">
        <v>6125.0</v>
      </c>
      <c r="F480" s="9">
        <v>1830.0</v>
      </c>
      <c r="G480" s="9">
        <v>200.0</v>
      </c>
      <c r="H480" s="10">
        <v>914.0</v>
      </c>
      <c r="I480" s="11">
        <f t="shared" ref="I480:J480" si="481">IFERROR(F480/E480, 0)</f>
        <v>0.2987755102</v>
      </c>
      <c r="J480" s="11">
        <f t="shared" si="481"/>
        <v>0.1092896175</v>
      </c>
      <c r="K480" s="12">
        <f t="shared" si="3"/>
        <v>0.4994535519</v>
      </c>
      <c r="L480" s="12">
        <f t="shared" si="4"/>
        <v>4.57</v>
      </c>
    </row>
    <row r="481">
      <c r="A481" s="7">
        <v>45413.0</v>
      </c>
      <c r="B481" s="8" t="s">
        <v>36</v>
      </c>
      <c r="C481" s="8" t="s">
        <v>19</v>
      </c>
      <c r="D481" s="8" t="s">
        <v>18</v>
      </c>
      <c r="E481" s="9">
        <v>2756.0</v>
      </c>
      <c r="F481" s="9">
        <v>840.0</v>
      </c>
      <c r="G481" s="9">
        <v>100.0</v>
      </c>
      <c r="H481" s="10">
        <v>412.0</v>
      </c>
      <c r="I481" s="11">
        <f t="shared" ref="I481:J481" si="482">IFERROR(F481/E481, 0)</f>
        <v>0.3047895501</v>
      </c>
      <c r="J481" s="11">
        <f t="shared" si="482"/>
        <v>0.119047619</v>
      </c>
      <c r="K481" s="12">
        <f t="shared" si="3"/>
        <v>0.4904761905</v>
      </c>
      <c r="L481" s="12">
        <f t="shared" si="4"/>
        <v>4.12</v>
      </c>
    </row>
    <row r="482">
      <c r="A482" s="7">
        <v>45413.0</v>
      </c>
      <c r="B482" s="8" t="s">
        <v>37</v>
      </c>
      <c r="C482" s="8" t="s">
        <v>15</v>
      </c>
      <c r="D482" s="8" t="s">
        <v>16</v>
      </c>
      <c r="E482" s="9">
        <v>36750.0</v>
      </c>
      <c r="F482" s="9">
        <v>11040.0</v>
      </c>
      <c r="G482" s="9">
        <v>900.0</v>
      </c>
      <c r="H482" s="10">
        <v>5462.0</v>
      </c>
      <c r="I482" s="11">
        <f t="shared" ref="I482:J482" si="483">IFERROR(F482/E482, 0)</f>
        <v>0.3004081633</v>
      </c>
      <c r="J482" s="11">
        <f t="shared" si="483"/>
        <v>0.08152173913</v>
      </c>
      <c r="K482" s="12">
        <f t="shared" si="3"/>
        <v>0.4947463768</v>
      </c>
      <c r="L482" s="12">
        <f t="shared" si="4"/>
        <v>6.068888889</v>
      </c>
    </row>
    <row r="483">
      <c r="A483" s="7">
        <v>45413.0</v>
      </c>
      <c r="B483" s="8" t="s">
        <v>37</v>
      </c>
      <c r="C483" s="8" t="s">
        <v>15</v>
      </c>
      <c r="D483" s="8" t="s">
        <v>17</v>
      </c>
      <c r="E483" s="9">
        <v>12250.0</v>
      </c>
      <c r="F483" s="9">
        <v>3690.0</v>
      </c>
      <c r="G483" s="9">
        <v>400.0</v>
      </c>
      <c r="H483" s="10">
        <v>1818.0</v>
      </c>
      <c r="I483" s="11">
        <f t="shared" ref="I483:J483" si="484">IFERROR(F483/E483, 0)</f>
        <v>0.3012244898</v>
      </c>
      <c r="J483" s="11">
        <f t="shared" si="484"/>
        <v>0.108401084</v>
      </c>
      <c r="K483" s="12">
        <f t="shared" si="3"/>
        <v>0.4926829268</v>
      </c>
      <c r="L483" s="12">
        <f t="shared" si="4"/>
        <v>4.545</v>
      </c>
    </row>
    <row r="484">
      <c r="A484" s="7">
        <v>45413.0</v>
      </c>
      <c r="B484" s="8" t="s">
        <v>37</v>
      </c>
      <c r="C484" s="8" t="s">
        <v>15</v>
      </c>
      <c r="D484" s="8" t="s">
        <v>18</v>
      </c>
      <c r="E484" s="9">
        <v>5513.0</v>
      </c>
      <c r="F484" s="9">
        <v>1650.0</v>
      </c>
      <c r="G484" s="9">
        <v>200.0</v>
      </c>
      <c r="H484" s="10">
        <v>824.0</v>
      </c>
      <c r="I484" s="11">
        <f t="shared" ref="I484:J484" si="485">IFERROR(F484/E484, 0)</f>
        <v>0.2992925812</v>
      </c>
      <c r="J484" s="11">
        <f t="shared" si="485"/>
        <v>0.1212121212</v>
      </c>
      <c r="K484" s="12">
        <f t="shared" si="3"/>
        <v>0.4993939394</v>
      </c>
      <c r="L484" s="12">
        <f t="shared" si="4"/>
        <v>4.12</v>
      </c>
    </row>
    <row r="485">
      <c r="A485" s="7">
        <v>45413.0</v>
      </c>
      <c r="B485" s="8" t="s">
        <v>37</v>
      </c>
      <c r="C485" s="8" t="s">
        <v>19</v>
      </c>
      <c r="D485" s="8" t="s">
        <v>16</v>
      </c>
      <c r="E485" s="9">
        <v>18375.0</v>
      </c>
      <c r="F485" s="9">
        <v>5520.0</v>
      </c>
      <c r="G485" s="9">
        <v>400.0</v>
      </c>
      <c r="H485" s="10">
        <v>2734.0</v>
      </c>
      <c r="I485" s="11">
        <f t="shared" ref="I485:J485" si="486">IFERROR(F485/E485, 0)</f>
        <v>0.3004081633</v>
      </c>
      <c r="J485" s="11">
        <f t="shared" si="486"/>
        <v>0.07246376812</v>
      </c>
      <c r="K485" s="12">
        <f t="shared" si="3"/>
        <v>0.4952898551</v>
      </c>
      <c r="L485" s="12">
        <f t="shared" si="4"/>
        <v>6.835</v>
      </c>
    </row>
    <row r="486">
      <c r="A486" s="7">
        <v>45413.0</v>
      </c>
      <c r="B486" s="8" t="s">
        <v>37</v>
      </c>
      <c r="C486" s="8" t="s">
        <v>19</v>
      </c>
      <c r="D486" s="8" t="s">
        <v>17</v>
      </c>
      <c r="E486" s="9">
        <v>6125.0</v>
      </c>
      <c r="F486" s="9">
        <v>1830.0</v>
      </c>
      <c r="G486" s="9">
        <v>200.0</v>
      </c>
      <c r="H486" s="10">
        <v>914.0</v>
      </c>
      <c r="I486" s="11">
        <f t="shared" ref="I486:J486" si="487">IFERROR(F486/E486, 0)</f>
        <v>0.2987755102</v>
      </c>
      <c r="J486" s="11">
        <f t="shared" si="487"/>
        <v>0.1092896175</v>
      </c>
      <c r="K486" s="12">
        <f t="shared" si="3"/>
        <v>0.4994535519</v>
      </c>
      <c r="L486" s="12">
        <f t="shared" si="4"/>
        <v>4.57</v>
      </c>
    </row>
    <row r="487">
      <c r="A487" s="7">
        <v>45413.0</v>
      </c>
      <c r="B487" s="8" t="s">
        <v>37</v>
      </c>
      <c r="C487" s="8" t="s">
        <v>19</v>
      </c>
      <c r="D487" s="8" t="s">
        <v>18</v>
      </c>
      <c r="E487" s="9">
        <v>2756.0</v>
      </c>
      <c r="F487" s="9">
        <v>840.0</v>
      </c>
      <c r="G487" s="9">
        <v>100.0</v>
      </c>
      <c r="H487" s="10">
        <v>412.0</v>
      </c>
      <c r="I487" s="11">
        <f t="shared" ref="I487:J487" si="488">IFERROR(F487/E487, 0)</f>
        <v>0.3047895501</v>
      </c>
      <c r="J487" s="11">
        <f t="shared" si="488"/>
        <v>0.119047619</v>
      </c>
      <c r="K487" s="12">
        <f t="shared" si="3"/>
        <v>0.4904761905</v>
      </c>
      <c r="L487" s="12">
        <f t="shared" si="4"/>
        <v>4.12</v>
      </c>
    </row>
    <row r="488">
      <c r="A488" s="7">
        <v>45413.0</v>
      </c>
      <c r="B488" s="8" t="s">
        <v>38</v>
      </c>
      <c r="C488" s="8" t="s">
        <v>15</v>
      </c>
      <c r="D488" s="8" t="s">
        <v>16</v>
      </c>
      <c r="E488" s="9">
        <v>36750.0</v>
      </c>
      <c r="F488" s="9">
        <v>11040.0</v>
      </c>
      <c r="G488" s="9">
        <v>900.0</v>
      </c>
      <c r="H488" s="10">
        <v>5462.0</v>
      </c>
      <c r="I488" s="11">
        <f t="shared" ref="I488:J488" si="489">IFERROR(F488/E488, 0)</f>
        <v>0.3004081633</v>
      </c>
      <c r="J488" s="11">
        <f t="shared" si="489"/>
        <v>0.08152173913</v>
      </c>
      <c r="K488" s="12">
        <f t="shared" si="3"/>
        <v>0.4947463768</v>
      </c>
      <c r="L488" s="12">
        <f t="shared" si="4"/>
        <v>6.068888889</v>
      </c>
    </row>
    <row r="489">
      <c r="A489" s="7">
        <v>45413.0</v>
      </c>
      <c r="B489" s="8" t="s">
        <v>38</v>
      </c>
      <c r="C489" s="8" t="s">
        <v>15</v>
      </c>
      <c r="D489" s="8" t="s">
        <v>17</v>
      </c>
      <c r="E489" s="9">
        <v>12250.0</v>
      </c>
      <c r="F489" s="9">
        <v>3690.0</v>
      </c>
      <c r="G489" s="9">
        <v>400.0</v>
      </c>
      <c r="H489" s="10">
        <v>1818.0</v>
      </c>
      <c r="I489" s="11">
        <f t="shared" ref="I489:J489" si="490">IFERROR(F489/E489, 0)</f>
        <v>0.3012244898</v>
      </c>
      <c r="J489" s="11">
        <f t="shared" si="490"/>
        <v>0.108401084</v>
      </c>
      <c r="K489" s="12">
        <f t="shared" si="3"/>
        <v>0.4926829268</v>
      </c>
      <c r="L489" s="12">
        <f t="shared" si="4"/>
        <v>4.545</v>
      </c>
    </row>
    <row r="490">
      <c r="A490" s="7">
        <v>45413.0</v>
      </c>
      <c r="B490" s="8" t="s">
        <v>38</v>
      </c>
      <c r="C490" s="8" t="s">
        <v>15</v>
      </c>
      <c r="D490" s="8" t="s">
        <v>18</v>
      </c>
      <c r="E490" s="9">
        <v>5513.0</v>
      </c>
      <c r="F490" s="9">
        <v>1650.0</v>
      </c>
      <c r="G490" s="9">
        <v>200.0</v>
      </c>
      <c r="H490" s="10">
        <v>824.0</v>
      </c>
      <c r="I490" s="11">
        <f t="shared" ref="I490:J490" si="491">IFERROR(F490/E490, 0)</f>
        <v>0.2992925812</v>
      </c>
      <c r="J490" s="11">
        <f t="shared" si="491"/>
        <v>0.1212121212</v>
      </c>
      <c r="K490" s="12">
        <f t="shared" si="3"/>
        <v>0.4993939394</v>
      </c>
      <c r="L490" s="12">
        <f t="shared" si="4"/>
        <v>4.12</v>
      </c>
    </row>
    <row r="491">
      <c r="A491" s="7">
        <v>45413.0</v>
      </c>
      <c r="B491" s="8" t="s">
        <v>38</v>
      </c>
      <c r="C491" s="8" t="s">
        <v>19</v>
      </c>
      <c r="D491" s="8" t="s">
        <v>16</v>
      </c>
      <c r="E491" s="9">
        <v>18375.0</v>
      </c>
      <c r="F491" s="9">
        <v>5520.0</v>
      </c>
      <c r="G491" s="9">
        <v>400.0</v>
      </c>
      <c r="H491" s="10">
        <v>2734.0</v>
      </c>
      <c r="I491" s="11">
        <f t="shared" ref="I491:J491" si="492">IFERROR(F491/E491, 0)</f>
        <v>0.3004081633</v>
      </c>
      <c r="J491" s="11">
        <f t="shared" si="492"/>
        <v>0.07246376812</v>
      </c>
      <c r="K491" s="12">
        <f t="shared" si="3"/>
        <v>0.4952898551</v>
      </c>
      <c r="L491" s="12">
        <f t="shared" si="4"/>
        <v>6.835</v>
      </c>
    </row>
    <row r="492">
      <c r="A492" s="7">
        <v>45413.0</v>
      </c>
      <c r="B492" s="8" t="s">
        <v>38</v>
      </c>
      <c r="C492" s="8" t="s">
        <v>19</v>
      </c>
      <c r="D492" s="8" t="s">
        <v>17</v>
      </c>
      <c r="E492" s="9">
        <v>6125.0</v>
      </c>
      <c r="F492" s="9">
        <v>1830.0</v>
      </c>
      <c r="G492" s="9">
        <v>200.0</v>
      </c>
      <c r="H492" s="10">
        <v>914.0</v>
      </c>
      <c r="I492" s="11">
        <f t="shared" ref="I492:J492" si="493">IFERROR(F492/E492, 0)</f>
        <v>0.2987755102</v>
      </c>
      <c r="J492" s="11">
        <f t="shared" si="493"/>
        <v>0.1092896175</v>
      </c>
      <c r="K492" s="12">
        <f t="shared" si="3"/>
        <v>0.4994535519</v>
      </c>
      <c r="L492" s="12">
        <f t="shared" si="4"/>
        <v>4.57</v>
      </c>
    </row>
    <row r="493">
      <c r="A493" s="7">
        <v>45413.0</v>
      </c>
      <c r="B493" s="8" t="s">
        <v>38</v>
      </c>
      <c r="C493" s="8" t="s">
        <v>19</v>
      </c>
      <c r="D493" s="8" t="s">
        <v>18</v>
      </c>
      <c r="E493" s="9">
        <v>2756.0</v>
      </c>
      <c r="F493" s="9">
        <v>840.0</v>
      </c>
      <c r="G493" s="9">
        <v>100.0</v>
      </c>
      <c r="H493" s="10">
        <v>412.0</v>
      </c>
      <c r="I493" s="11">
        <f t="shared" ref="I493:J493" si="494">IFERROR(F493/E493, 0)</f>
        <v>0.3047895501</v>
      </c>
      <c r="J493" s="11">
        <f t="shared" si="494"/>
        <v>0.119047619</v>
      </c>
      <c r="K493" s="12">
        <f t="shared" si="3"/>
        <v>0.4904761905</v>
      </c>
      <c r="L493" s="12">
        <f t="shared" si="4"/>
        <v>4.12</v>
      </c>
    </row>
    <row r="494">
      <c r="A494" s="7">
        <v>45413.0</v>
      </c>
      <c r="B494" s="8" t="s">
        <v>39</v>
      </c>
      <c r="C494" s="8" t="s">
        <v>15</v>
      </c>
      <c r="D494" s="8" t="s">
        <v>16</v>
      </c>
      <c r="E494" s="9">
        <v>27563.0</v>
      </c>
      <c r="F494" s="9">
        <v>8280.0</v>
      </c>
      <c r="G494" s="9">
        <v>700.0</v>
      </c>
      <c r="H494" s="10">
        <v>4108.0</v>
      </c>
      <c r="I494" s="11">
        <f t="shared" ref="I494:J494" si="495">IFERROR(F494/E494, 0)</f>
        <v>0.3004027138</v>
      </c>
      <c r="J494" s="11">
        <f t="shared" si="495"/>
        <v>0.0845410628</v>
      </c>
      <c r="K494" s="12">
        <f t="shared" si="3"/>
        <v>0.4961352657</v>
      </c>
      <c r="L494" s="12">
        <f t="shared" si="4"/>
        <v>5.868571429</v>
      </c>
    </row>
    <row r="495">
      <c r="A495" s="7">
        <v>45413.0</v>
      </c>
      <c r="B495" s="8" t="s">
        <v>39</v>
      </c>
      <c r="C495" s="8" t="s">
        <v>15</v>
      </c>
      <c r="D495" s="8" t="s">
        <v>17</v>
      </c>
      <c r="E495" s="9">
        <v>9188.0</v>
      </c>
      <c r="F495" s="9">
        <v>2760.0</v>
      </c>
      <c r="G495" s="9">
        <v>300.0</v>
      </c>
      <c r="H495" s="10">
        <v>1370.0</v>
      </c>
      <c r="I495" s="11">
        <f t="shared" ref="I495:J495" si="496">IFERROR(F495/E495, 0)</f>
        <v>0.3003918154</v>
      </c>
      <c r="J495" s="11">
        <f t="shared" si="496"/>
        <v>0.1086956522</v>
      </c>
      <c r="K495" s="12">
        <f t="shared" si="3"/>
        <v>0.4963768116</v>
      </c>
      <c r="L495" s="12">
        <f t="shared" si="4"/>
        <v>4.566666667</v>
      </c>
    </row>
    <row r="496">
      <c r="A496" s="7">
        <v>45413.0</v>
      </c>
      <c r="B496" s="8" t="s">
        <v>39</v>
      </c>
      <c r="C496" s="8" t="s">
        <v>15</v>
      </c>
      <c r="D496" s="8" t="s">
        <v>18</v>
      </c>
      <c r="E496" s="9">
        <v>4134.0</v>
      </c>
      <c r="F496" s="9">
        <v>1230.0</v>
      </c>
      <c r="G496" s="9">
        <v>100.0</v>
      </c>
      <c r="H496" s="10">
        <v>616.0</v>
      </c>
      <c r="I496" s="11">
        <f t="shared" ref="I496:J496" si="497">IFERROR(F496/E496, 0)</f>
        <v>0.297532656</v>
      </c>
      <c r="J496" s="11">
        <f t="shared" si="497"/>
        <v>0.08130081301</v>
      </c>
      <c r="K496" s="12">
        <f t="shared" si="3"/>
        <v>0.5008130081</v>
      </c>
      <c r="L496" s="12">
        <f t="shared" si="4"/>
        <v>6.16</v>
      </c>
    </row>
    <row r="497">
      <c r="A497" s="7">
        <v>45413.0</v>
      </c>
      <c r="B497" s="8" t="s">
        <v>39</v>
      </c>
      <c r="C497" s="8" t="s">
        <v>19</v>
      </c>
      <c r="D497" s="8" t="s">
        <v>16</v>
      </c>
      <c r="E497" s="9">
        <v>13781.0</v>
      </c>
      <c r="F497" s="9">
        <v>4140.0</v>
      </c>
      <c r="G497" s="9">
        <v>300.0</v>
      </c>
      <c r="H497" s="10">
        <v>2056.0</v>
      </c>
      <c r="I497" s="11">
        <f t="shared" ref="I497:J497" si="498">IFERROR(F497/E497, 0)</f>
        <v>0.3004136129</v>
      </c>
      <c r="J497" s="11">
        <f t="shared" si="498"/>
        <v>0.07246376812</v>
      </c>
      <c r="K497" s="12">
        <f t="shared" si="3"/>
        <v>0.4966183575</v>
      </c>
      <c r="L497" s="12">
        <f t="shared" si="4"/>
        <v>6.853333333</v>
      </c>
    </row>
    <row r="498">
      <c r="A498" s="7">
        <v>45413.0</v>
      </c>
      <c r="B498" s="8" t="s">
        <v>39</v>
      </c>
      <c r="C498" s="8" t="s">
        <v>19</v>
      </c>
      <c r="D498" s="8" t="s">
        <v>17</v>
      </c>
      <c r="E498" s="9">
        <v>4594.0</v>
      </c>
      <c r="F498" s="9">
        <v>1380.0</v>
      </c>
      <c r="G498" s="9">
        <v>100.0</v>
      </c>
      <c r="H498" s="10">
        <v>688.0</v>
      </c>
      <c r="I498" s="11">
        <f t="shared" ref="I498:J498" si="499">IFERROR(F498/E498, 0)</f>
        <v>0.3003918154</v>
      </c>
      <c r="J498" s="11">
        <f t="shared" si="499"/>
        <v>0.07246376812</v>
      </c>
      <c r="K498" s="12">
        <f t="shared" si="3"/>
        <v>0.4985507246</v>
      </c>
      <c r="L498" s="12">
        <f t="shared" si="4"/>
        <v>6.88</v>
      </c>
    </row>
    <row r="499">
      <c r="A499" s="7">
        <v>45413.0</v>
      </c>
      <c r="B499" s="8" t="s">
        <v>39</v>
      </c>
      <c r="C499" s="8" t="s">
        <v>19</v>
      </c>
      <c r="D499" s="8" t="s">
        <v>18</v>
      </c>
      <c r="E499" s="9">
        <v>2067.0</v>
      </c>
      <c r="F499" s="9">
        <v>630.0</v>
      </c>
      <c r="G499" s="9">
        <v>100.0</v>
      </c>
      <c r="H499" s="10">
        <v>308.0</v>
      </c>
      <c r="I499" s="11">
        <f t="shared" ref="I499:J499" si="500">IFERROR(F499/E499, 0)</f>
        <v>0.3047895501</v>
      </c>
      <c r="J499" s="11">
        <f t="shared" si="500"/>
        <v>0.1587301587</v>
      </c>
      <c r="K499" s="12">
        <f t="shared" si="3"/>
        <v>0.4888888889</v>
      </c>
      <c r="L499" s="12">
        <f t="shared" si="4"/>
        <v>3.08</v>
      </c>
    </row>
    <row r="500">
      <c r="A500" s="7">
        <v>45413.0</v>
      </c>
      <c r="B500" s="8" t="s">
        <v>40</v>
      </c>
      <c r="C500" s="8" t="s">
        <v>15</v>
      </c>
      <c r="D500" s="8" t="s">
        <v>16</v>
      </c>
      <c r="E500" s="9">
        <v>27563.0</v>
      </c>
      <c r="F500" s="9">
        <v>8280.0</v>
      </c>
      <c r="G500" s="9">
        <v>700.0</v>
      </c>
      <c r="H500" s="10">
        <v>4108.0</v>
      </c>
      <c r="I500" s="11">
        <f t="shared" ref="I500:J500" si="501">IFERROR(F500/E500, 0)</f>
        <v>0.3004027138</v>
      </c>
      <c r="J500" s="11">
        <f t="shared" si="501"/>
        <v>0.0845410628</v>
      </c>
      <c r="K500" s="12">
        <f t="shared" si="3"/>
        <v>0.4961352657</v>
      </c>
      <c r="L500" s="12">
        <f t="shared" si="4"/>
        <v>5.868571429</v>
      </c>
    </row>
    <row r="501">
      <c r="A501" s="7">
        <v>45413.0</v>
      </c>
      <c r="B501" s="8" t="s">
        <v>40</v>
      </c>
      <c r="C501" s="8" t="s">
        <v>15</v>
      </c>
      <c r="D501" s="8" t="s">
        <v>17</v>
      </c>
      <c r="E501" s="9">
        <v>9188.0</v>
      </c>
      <c r="F501" s="9">
        <v>2760.0</v>
      </c>
      <c r="G501" s="9">
        <v>300.0</v>
      </c>
      <c r="H501" s="10">
        <v>1370.0</v>
      </c>
      <c r="I501" s="11">
        <f t="shared" ref="I501:J501" si="502">IFERROR(F501/E501, 0)</f>
        <v>0.3003918154</v>
      </c>
      <c r="J501" s="11">
        <f t="shared" si="502"/>
        <v>0.1086956522</v>
      </c>
      <c r="K501" s="12">
        <f t="shared" si="3"/>
        <v>0.4963768116</v>
      </c>
      <c r="L501" s="12">
        <f t="shared" si="4"/>
        <v>4.566666667</v>
      </c>
    </row>
    <row r="502">
      <c r="A502" s="7">
        <v>45413.0</v>
      </c>
      <c r="B502" s="8" t="s">
        <v>40</v>
      </c>
      <c r="C502" s="8" t="s">
        <v>15</v>
      </c>
      <c r="D502" s="8" t="s">
        <v>18</v>
      </c>
      <c r="E502" s="9">
        <v>4134.0</v>
      </c>
      <c r="F502" s="9">
        <v>1230.0</v>
      </c>
      <c r="G502" s="9">
        <v>100.0</v>
      </c>
      <c r="H502" s="10">
        <v>616.0</v>
      </c>
      <c r="I502" s="11">
        <f t="shared" ref="I502:J502" si="503">IFERROR(F502/E502, 0)</f>
        <v>0.297532656</v>
      </c>
      <c r="J502" s="11">
        <f t="shared" si="503"/>
        <v>0.08130081301</v>
      </c>
      <c r="K502" s="12">
        <f t="shared" si="3"/>
        <v>0.5008130081</v>
      </c>
      <c r="L502" s="12">
        <f t="shared" si="4"/>
        <v>6.16</v>
      </c>
    </row>
    <row r="503">
      <c r="A503" s="7">
        <v>45413.0</v>
      </c>
      <c r="B503" s="8" t="s">
        <v>40</v>
      </c>
      <c r="C503" s="8" t="s">
        <v>19</v>
      </c>
      <c r="D503" s="8" t="s">
        <v>16</v>
      </c>
      <c r="E503" s="9">
        <v>13781.0</v>
      </c>
      <c r="F503" s="9">
        <v>4140.0</v>
      </c>
      <c r="G503" s="9">
        <v>300.0</v>
      </c>
      <c r="H503" s="10">
        <v>2056.0</v>
      </c>
      <c r="I503" s="11">
        <f t="shared" ref="I503:J503" si="504">IFERROR(F503/E503, 0)</f>
        <v>0.3004136129</v>
      </c>
      <c r="J503" s="11">
        <f t="shared" si="504"/>
        <v>0.07246376812</v>
      </c>
      <c r="K503" s="12">
        <f t="shared" si="3"/>
        <v>0.4966183575</v>
      </c>
      <c r="L503" s="12">
        <f t="shared" si="4"/>
        <v>6.853333333</v>
      </c>
    </row>
    <row r="504">
      <c r="A504" s="7">
        <v>45413.0</v>
      </c>
      <c r="B504" s="8" t="s">
        <v>40</v>
      </c>
      <c r="C504" s="8" t="s">
        <v>19</v>
      </c>
      <c r="D504" s="8" t="s">
        <v>17</v>
      </c>
      <c r="E504" s="9">
        <v>4594.0</v>
      </c>
      <c r="F504" s="9">
        <v>1380.0</v>
      </c>
      <c r="G504" s="9">
        <v>100.0</v>
      </c>
      <c r="H504" s="10">
        <v>688.0</v>
      </c>
      <c r="I504" s="11">
        <f t="shared" ref="I504:J504" si="505">IFERROR(F504/E504, 0)</f>
        <v>0.3003918154</v>
      </c>
      <c r="J504" s="11">
        <f t="shared" si="505"/>
        <v>0.07246376812</v>
      </c>
      <c r="K504" s="12">
        <f t="shared" si="3"/>
        <v>0.4985507246</v>
      </c>
      <c r="L504" s="12">
        <f t="shared" si="4"/>
        <v>6.88</v>
      </c>
    </row>
    <row r="505">
      <c r="A505" s="7">
        <v>45413.0</v>
      </c>
      <c r="B505" s="8" t="s">
        <v>40</v>
      </c>
      <c r="C505" s="8" t="s">
        <v>19</v>
      </c>
      <c r="D505" s="8" t="s">
        <v>18</v>
      </c>
      <c r="E505" s="9">
        <v>2067.0</v>
      </c>
      <c r="F505" s="9">
        <v>630.0</v>
      </c>
      <c r="G505" s="9">
        <v>100.0</v>
      </c>
      <c r="H505" s="10">
        <v>308.0</v>
      </c>
      <c r="I505" s="11">
        <f t="shared" ref="I505:J505" si="506">IFERROR(F505/E505, 0)</f>
        <v>0.3047895501</v>
      </c>
      <c r="J505" s="11">
        <f t="shared" si="506"/>
        <v>0.1587301587</v>
      </c>
      <c r="K505" s="12">
        <f t="shared" si="3"/>
        <v>0.4888888889</v>
      </c>
      <c r="L505" s="12">
        <f t="shared" si="4"/>
        <v>3.08</v>
      </c>
    </row>
    <row r="506">
      <c r="A506" s="7">
        <v>45413.0</v>
      </c>
      <c r="B506" s="8" t="s">
        <v>41</v>
      </c>
      <c r="C506" s="8" t="s">
        <v>15</v>
      </c>
      <c r="D506" s="8" t="s">
        <v>16</v>
      </c>
      <c r="E506" s="9">
        <v>27563.0</v>
      </c>
      <c r="F506" s="9">
        <v>8280.0</v>
      </c>
      <c r="G506" s="9">
        <v>700.0</v>
      </c>
      <c r="H506" s="10">
        <v>4108.0</v>
      </c>
      <c r="I506" s="11">
        <f t="shared" ref="I506:J506" si="507">IFERROR(F506/E506, 0)</f>
        <v>0.3004027138</v>
      </c>
      <c r="J506" s="11">
        <f t="shared" si="507"/>
        <v>0.0845410628</v>
      </c>
      <c r="K506" s="12">
        <f t="shared" si="3"/>
        <v>0.4961352657</v>
      </c>
      <c r="L506" s="12">
        <f t="shared" si="4"/>
        <v>5.868571429</v>
      </c>
    </row>
    <row r="507">
      <c r="A507" s="7">
        <v>45413.0</v>
      </c>
      <c r="B507" s="8" t="s">
        <v>41</v>
      </c>
      <c r="C507" s="8" t="s">
        <v>15</v>
      </c>
      <c r="D507" s="8" t="s">
        <v>17</v>
      </c>
      <c r="E507" s="9">
        <v>9188.0</v>
      </c>
      <c r="F507" s="9">
        <v>2760.0</v>
      </c>
      <c r="G507" s="9">
        <v>300.0</v>
      </c>
      <c r="H507" s="10">
        <v>1370.0</v>
      </c>
      <c r="I507" s="11">
        <f t="shared" ref="I507:J507" si="508">IFERROR(F507/E507, 0)</f>
        <v>0.3003918154</v>
      </c>
      <c r="J507" s="11">
        <f t="shared" si="508"/>
        <v>0.1086956522</v>
      </c>
      <c r="K507" s="12">
        <f t="shared" si="3"/>
        <v>0.4963768116</v>
      </c>
      <c r="L507" s="12">
        <f t="shared" si="4"/>
        <v>4.566666667</v>
      </c>
    </row>
    <row r="508">
      <c r="A508" s="7">
        <v>45413.0</v>
      </c>
      <c r="B508" s="8" t="s">
        <v>41</v>
      </c>
      <c r="C508" s="8" t="s">
        <v>15</v>
      </c>
      <c r="D508" s="8" t="s">
        <v>18</v>
      </c>
      <c r="E508" s="9">
        <v>4134.0</v>
      </c>
      <c r="F508" s="9">
        <v>1230.0</v>
      </c>
      <c r="G508" s="9">
        <v>100.0</v>
      </c>
      <c r="H508" s="10">
        <v>616.0</v>
      </c>
      <c r="I508" s="11">
        <f t="shared" ref="I508:J508" si="509">IFERROR(F508/E508, 0)</f>
        <v>0.297532656</v>
      </c>
      <c r="J508" s="11">
        <f t="shared" si="509"/>
        <v>0.08130081301</v>
      </c>
      <c r="K508" s="12">
        <f t="shared" si="3"/>
        <v>0.5008130081</v>
      </c>
      <c r="L508" s="12">
        <f t="shared" si="4"/>
        <v>6.16</v>
      </c>
    </row>
    <row r="509">
      <c r="A509" s="7">
        <v>45413.0</v>
      </c>
      <c r="B509" s="8" t="s">
        <v>41</v>
      </c>
      <c r="C509" s="8" t="s">
        <v>19</v>
      </c>
      <c r="D509" s="8" t="s">
        <v>16</v>
      </c>
      <c r="E509" s="9">
        <v>13781.0</v>
      </c>
      <c r="F509" s="9">
        <v>4140.0</v>
      </c>
      <c r="G509" s="9">
        <v>300.0</v>
      </c>
      <c r="H509" s="10">
        <v>2056.0</v>
      </c>
      <c r="I509" s="11">
        <f t="shared" ref="I509:J509" si="510">IFERROR(F509/E509, 0)</f>
        <v>0.3004136129</v>
      </c>
      <c r="J509" s="11">
        <f t="shared" si="510"/>
        <v>0.07246376812</v>
      </c>
      <c r="K509" s="12">
        <f t="shared" si="3"/>
        <v>0.4966183575</v>
      </c>
      <c r="L509" s="12">
        <f t="shared" si="4"/>
        <v>6.853333333</v>
      </c>
    </row>
    <row r="510">
      <c r="A510" s="7">
        <v>45413.0</v>
      </c>
      <c r="B510" s="8" t="s">
        <v>41</v>
      </c>
      <c r="C510" s="8" t="s">
        <v>19</v>
      </c>
      <c r="D510" s="8" t="s">
        <v>17</v>
      </c>
      <c r="E510" s="9">
        <v>4594.0</v>
      </c>
      <c r="F510" s="9">
        <v>1380.0</v>
      </c>
      <c r="G510" s="9">
        <v>100.0</v>
      </c>
      <c r="H510" s="10">
        <v>688.0</v>
      </c>
      <c r="I510" s="11">
        <f t="shared" ref="I510:J510" si="511">IFERROR(F510/E510, 0)</f>
        <v>0.3003918154</v>
      </c>
      <c r="J510" s="11">
        <f t="shared" si="511"/>
        <v>0.07246376812</v>
      </c>
      <c r="K510" s="12">
        <f t="shared" si="3"/>
        <v>0.4985507246</v>
      </c>
      <c r="L510" s="12">
        <f t="shared" si="4"/>
        <v>6.88</v>
      </c>
    </row>
    <row r="511">
      <c r="A511" s="7">
        <v>45413.0</v>
      </c>
      <c r="B511" s="8" t="s">
        <v>41</v>
      </c>
      <c r="C511" s="8" t="s">
        <v>19</v>
      </c>
      <c r="D511" s="8" t="s">
        <v>18</v>
      </c>
      <c r="E511" s="9">
        <v>2067.0</v>
      </c>
      <c r="F511" s="9">
        <v>630.0</v>
      </c>
      <c r="G511" s="9">
        <v>100.0</v>
      </c>
      <c r="H511" s="10">
        <v>308.0</v>
      </c>
      <c r="I511" s="11">
        <f t="shared" ref="I511:J511" si="512">IFERROR(F511/E511, 0)</f>
        <v>0.3047895501</v>
      </c>
      <c r="J511" s="11">
        <f t="shared" si="512"/>
        <v>0.1587301587</v>
      </c>
      <c r="K511" s="12">
        <f t="shared" si="3"/>
        <v>0.4888888889</v>
      </c>
      <c r="L511" s="12">
        <f t="shared" si="4"/>
        <v>3.08</v>
      </c>
    </row>
    <row r="512">
      <c r="A512" s="7">
        <v>45413.0</v>
      </c>
      <c r="B512" s="8" t="s">
        <v>42</v>
      </c>
      <c r="C512" s="8" t="s">
        <v>15</v>
      </c>
      <c r="D512" s="8" t="s">
        <v>16</v>
      </c>
      <c r="E512" s="9">
        <v>27563.0</v>
      </c>
      <c r="F512" s="9">
        <v>8280.0</v>
      </c>
      <c r="G512" s="9">
        <v>700.0</v>
      </c>
      <c r="H512" s="10">
        <v>4108.0</v>
      </c>
      <c r="I512" s="11">
        <f t="shared" ref="I512:J512" si="513">IFERROR(F512/E512, 0)</f>
        <v>0.3004027138</v>
      </c>
      <c r="J512" s="11">
        <f t="shared" si="513"/>
        <v>0.0845410628</v>
      </c>
      <c r="K512" s="12">
        <f t="shared" si="3"/>
        <v>0.4961352657</v>
      </c>
      <c r="L512" s="12">
        <f t="shared" si="4"/>
        <v>5.868571429</v>
      </c>
    </row>
    <row r="513">
      <c r="A513" s="7">
        <v>45413.0</v>
      </c>
      <c r="B513" s="8" t="s">
        <v>42</v>
      </c>
      <c r="C513" s="8" t="s">
        <v>15</v>
      </c>
      <c r="D513" s="8" t="s">
        <v>17</v>
      </c>
      <c r="E513" s="9">
        <v>9188.0</v>
      </c>
      <c r="F513" s="9">
        <v>2760.0</v>
      </c>
      <c r="G513" s="9">
        <v>300.0</v>
      </c>
      <c r="H513" s="10">
        <v>1370.0</v>
      </c>
      <c r="I513" s="11">
        <f t="shared" ref="I513:J513" si="514">IFERROR(F513/E513, 0)</f>
        <v>0.3003918154</v>
      </c>
      <c r="J513" s="11">
        <f t="shared" si="514"/>
        <v>0.1086956522</v>
      </c>
      <c r="K513" s="12">
        <f t="shared" si="3"/>
        <v>0.4963768116</v>
      </c>
      <c r="L513" s="12">
        <f t="shared" si="4"/>
        <v>4.566666667</v>
      </c>
    </row>
    <row r="514">
      <c r="A514" s="7">
        <v>45413.0</v>
      </c>
      <c r="B514" s="8" t="s">
        <v>42</v>
      </c>
      <c r="C514" s="8" t="s">
        <v>15</v>
      </c>
      <c r="D514" s="8" t="s">
        <v>18</v>
      </c>
      <c r="E514" s="9">
        <v>4134.0</v>
      </c>
      <c r="F514" s="9">
        <v>1230.0</v>
      </c>
      <c r="G514" s="9">
        <v>100.0</v>
      </c>
      <c r="H514" s="10">
        <v>616.0</v>
      </c>
      <c r="I514" s="11">
        <f t="shared" ref="I514:J514" si="515">IFERROR(F514/E514, 0)</f>
        <v>0.297532656</v>
      </c>
      <c r="J514" s="11">
        <f t="shared" si="515"/>
        <v>0.08130081301</v>
      </c>
      <c r="K514" s="12">
        <f t="shared" si="3"/>
        <v>0.5008130081</v>
      </c>
      <c r="L514" s="12">
        <f t="shared" si="4"/>
        <v>6.16</v>
      </c>
    </row>
    <row r="515">
      <c r="A515" s="7">
        <v>45413.0</v>
      </c>
      <c r="B515" s="8" t="s">
        <v>42</v>
      </c>
      <c r="C515" s="8" t="s">
        <v>19</v>
      </c>
      <c r="D515" s="8" t="s">
        <v>16</v>
      </c>
      <c r="E515" s="9">
        <v>13781.0</v>
      </c>
      <c r="F515" s="9">
        <v>4140.0</v>
      </c>
      <c r="G515" s="9">
        <v>300.0</v>
      </c>
      <c r="H515" s="10">
        <v>2056.0</v>
      </c>
      <c r="I515" s="11">
        <f t="shared" ref="I515:J515" si="516">IFERROR(F515/E515, 0)</f>
        <v>0.3004136129</v>
      </c>
      <c r="J515" s="11">
        <f t="shared" si="516"/>
        <v>0.07246376812</v>
      </c>
      <c r="K515" s="12">
        <f t="shared" si="3"/>
        <v>0.4966183575</v>
      </c>
      <c r="L515" s="12">
        <f t="shared" si="4"/>
        <v>6.853333333</v>
      </c>
    </row>
    <row r="516">
      <c r="A516" s="7">
        <v>45413.0</v>
      </c>
      <c r="B516" s="8" t="s">
        <v>42</v>
      </c>
      <c r="C516" s="8" t="s">
        <v>19</v>
      </c>
      <c r="D516" s="8" t="s">
        <v>17</v>
      </c>
      <c r="E516" s="9">
        <v>4594.0</v>
      </c>
      <c r="F516" s="9">
        <v>1380.0</v>
      </c>
      <c r="G516" s="9">
        <v>100.0</v>
      </c>
      <c r="H516" s="10">
        <v>688.0</v>
      </c>
      <c r="I516" s="11">
        <f t="shared" ref="I516:J516" si="517">IFERROR(F516/E516, 0)</f>
        <v>0.3003918154</v>
      </c>
      <c r="J516" s="11">
        <f t="shared" si="517"/>
        <v>0.07246376812</v>
      </c>
      <c r="K516" s="12">
        <f t="shared" si="3"/>
        <v>0.4985507246</v>
      </c>
      <c r="L516" s="12">
        <f t="shared" si="4"/>
        <v>6.88</v>
      </c>
    </row>
    <row r="517">
      <c r="A517" s="7">
        <v>45413.0</v>
      </c>
      <c r="B517" s="8" t="s">
        <v>42</v>
      </c>
      <c r="C517" s="8" t="s">
        <v>19</v>
      </c>
      <c r="D517" s="8" t="s">
        <v>18</v>
      </c>
      <c r="E517" s="9">
        <v>2067.0</v>
      </c>
      <c r="F517" s="9">
        <v>630.0</v>
      </c>
      <c r="G517" s="9">
        <v>100.0</v>
      </c>
      <c r="H517" s="10">
        <v>308.0</v>
      </c>
      <c r="I517" s="11">
        <f t="shared" ref="I517:J517" si="518">IFERROR(F517/E517, 0)</f>
        <v>0.3047895501</v>
      </c>
      <c r="J517" s="11">
        <f t="shared" si="518"/>
        <v>0.1587301587</v>
      </c>
      <c r="K517" s="12">
        <f t="shared" si="3"/>
        <v>0.4888888889</v>
      </c>
      <c r="L517" s="12">
        <f t="shared" si="4"/>
        <v>3.08</v>
      </c>
    </row>
    <row r="518">
      <c r="A518" s="7">
        <v>45413.0</v>
      </c>
      <c r="B518" s="8" t="s">
        <v>43</v>
      </c>
      <c r="C518" s="8" t="s">
        <v>15</v>
      </c>
      <c r="D518" s="8" t="s">
        <v>16</v>
      </c>
      <c r="E518" s="9">
        <v>18375.0</v>
      </c>
      <c r="F518" s="9">
        <v>5520.0</v>
      </c>
      <c r="G518" s="9">
        <v>500.0</v>
      </c>
      <c r="H518" s="10">
        <v>2734.0</v>
      </c>
      <c r="I518" s="11">
        <f t="shared" ref="I518:J518" si="519">IFERROR(F518/E518, 0)</f>
        <v>0.3004081633</v>
      </c>
      <c r="J518" s="11">
        <f t="shared" si="519"/>
        <v>0.09057971014</v>
      </c>
      <c r="K518" s="12">
        <f t="shared" si="3"/>
        <v>0.4952898551</v>
      </c>
      <c r="L518" s="12">
        <f t="shared" si="4"/>
        <v>5.468</v>
      </c>
    </row>
    <row r="519">
      <c r="A519" s="7">
        <v>45413.0</v>
      </c>
      <c r="B519" s="8" t="s">
        <v>43</v>
      </c>
      <c r="C519" s="8" t="s">
        <v>15</v>
      </c>
      <c r="D519" s="8" t="s">
        <v>17</v>
      </c>
      <c r="E519" s="9">
        <v>6125.0</v>
      </c>
      <c r="F519" s="9">
        <v>1830.0</v>
      </c>
      <c r="G519" s="9">
        <v>200.0</v>
      </c>
      <c r="H519" s="10">
        <v>914.0</v>
      </c>
      <c r="I519" s="11">
        <f t="shared" ref="I519:J519" si="520">IFERROR(F519/E519, 0)</f>
        <v>0.2987755102</v>
      </c>
      <c r="J519" s="11">
        <f t="shared" si="520"/>
        <v>0.1092896175</v>
      </c>
      <c r="K519" s="12">
        <f t="shared" si="3"/>
        <v>0.4994535519</v>
      </c>
      <c r="L519" s="12">
        <f t="shared" si="4"/>
        <v>4.57</v>
      </c>
    </row>
    <row r="520">
      <c r="A520" s="7">
        <v>45413.0</v>
      </c>
      <c r="B520" s="8" t="s">
        <v>43</v>
      </c>
      <c r="C520" s="8" t="s">
        <v>15</v>
      </c>
      <c r="D520" s="8" t="s">
        <v>18</v>
      </c>
      <c r="E520" s="9">
        <v>2756.0</v>
      </c>
      <c r="F520" s="9">
        <v>840.0</v>
      </c>
      <c r="G520" s="9">
        <v>100.0</v>
      </c>
      <c r="H520" s="10">
        <v>412.0</v>
      </c>
      <c r="I520" s="11">
        <f t="shared" ref="I520:J520" si="521">IFERROR(F520/E520, 0)</f>
        <v>0.3047895501</v>
      </c>
      <c r="J520" s="11">
        <f t="shared" si="521"/>
        <v>0.119047619</v>
      </c>
      <c r="K520" s="12">
        <f t="shared" si="3"/>
        <v>0.4904761905</v>
      </c>
      <c r="L520" s="12">
        <f t="shared" si="4"/>
        <v>4.12</v>
      </c>
    </row>
    <row r="521">
      <c r="A521" s="7">
        <v>45413.0</v>
      </c>
      <c r="B521" s="8" t="s">
        <v>43</v>
      </c>
      <c r="C521" s="8" t="s">
        <v>19</v>
      </c>
      <c r="D521" s="8" t="s">
        <v>16</v>
      </c>
      <c r="E521" s="9">
        <v>9188.0</v>
      </c>
      <c r="F521" s="9">
        <v>2760.0</v>
      </c>
      <c r="G521" s="9">
        <v>200.0</v>
      </c>
      <c r="H521" s="10">
        <v>1370.0</v>
      </c>
      <c r="I521" s="11">
        <f t="shared" ref="I521:J521" si="522">IFERROR(F521/E521, 0)</f>
        <v>0.3003918154</v>
      </c>
      <c r="J521" s="11">
        <f t="shared" si="522"/>
        <v>0.07246376812</v>
      </c>
      <c r="K521" s="12">
        <f t="shared" si="3"/>
        <v>0.4963768116</v>
      </c>
      <c r="L521" s="12">
        <f t="shared" si="4"/>
        <v>6.85</v>
      </c>
    </row>
    <row r="522">
      <c r="A522" s="7">
        <v>45413.0</v>
      </c>
      <c r="B522" s="8" t="s">
        <v>43</v>
      </c>
      <c r="C522" s="8" t="s">
        <v>19</v>
      </c>
      <c r="D522" s="8" t="s">
        <v>17</v>
      </c>
      <c r="E522" s="9">
        <v>3063.0</v>
      </c>
      <c r="F522" s="9">
        <v>930.0</v>
      </c>
      <c r="G522" s="9">
        <v>100.0</v>
      </c>
      <c r="H522" s="10">
        <v>456.0</v>
      </c>
      <c r="I522" s="11">
        <f t="shared" ref="I522:J522" si="523">IFERROR(F522/E522, 0)</f>
        <v>0.3036238981</v>
      </c>
      <c r="J522" s="11">
        <f t="shared" si="523"/>
        <v>0.1075268817</v>
      </c>
      <c r="K522" s="12">
        <f t="shared" si="3"/>
        <v>0.4903225806</v>
      </c>
      <c r="L522" s="12">
        <f t="shared" si="4"/>
        <v>4.56</v>
      </c>
    </row>
    <row r="523">
      <c r="A523" s="7">
        <v>45413.0</v>
      </c>
      <c r="B523" s="8" t="s">
        <v>43</v>
      </c>
      <c r="C523" s="8" t="s">
        <v>19</v>
      </c>
      <c r="D523" s="8" t="s">
        <v>18</v>
      </c>
      <c r="E523" s="9">
        <v>1378.0</v>
      </c>
      <c r="F523" s="9">
        <v>420.0</v>
      </c>
      <c r="G523" s="9">
        <v>0.0</v>
      </c>
      <c r="H523" s="10">
        <v>206.0</v>
      </c>
      <c r="I523" s="11">
        <f t="shared" ref="I523:J523" si="524">IFERROR(F523/E523, 0)</f>
        <v>0.3047895501</v>
      </c>
      <c r="J523" s="11">
        <f t="shared" si="524"/>
        <v>0</v>
      </c>
      <c r="K523" s="12">
        <f t="shared" si="3"/>
        <v>0.4904761905</v>
      </c>
      <c r="L523" s="12">
        <f t="shared" si="4"/>
        <v>0</v>
      </c>
    </row>
    <row r="524">
      <c r="A524" s="7">
        <v>45413.0</v>
      </c>
      <c r="B524" s="8" t="s">
        <v>44</v>
      </c>
      <c r="C524" s="8" t="s">
        <v>15</v>
      </c>
      <c r="D524" s="8" t="s">
        <v>16</v>
      </c>
      <c r="E524" s="9">
        <v>18375.0</v>
      </c>
      <c r="F524" s="9">
        <v>5520.0</v>
      </c>
      <c r="G524" s="9">
        <v>500.0</v>
      </c>
      <c r="H524" s="10">
        <v>2734.0</v>
      </c>
      <c r="I524" s="11">
        <f t="shared" ref="I524:J524" si="525">IFERROR(F524/E524, 0)</f>
        <v>0.3004081633</v>
      </c>
      <c r="J524" s="11">
        <f t="shared" si="525"/>
        <v>0.09057971014</v>
      </c>
      <c r="K524" s="12">
        <f t="shared" si="3"/>
        <v>0.4952898551</v>
      </c>
      <c r="L524" s="12">
        <f t="shared" si="4"/>
        <v>5.468</v>
      </c>
    </row>
    <row r="525">
      <c r="A525" s="7">
        <v>45413.0</v>
      </c>
      <c r="B525" s="8" t="s">
        <v>44</v>
      </c>
      <c r="C525" s="8" t="s">
        <v>15</v>
      </c>
      <c r="D525" s="8" t="s">
        <v>17</v>
      </c>
      <c r="E525" s="9">
        <v>6125.0</v>
      </c>
      <c r="F525" s="9">
        <v>1830.0</v>
      </c>
      <c r="G525" s="9">
        <v>200.0</v>
      </c>
      <c r="H525" s="10">
        <v>914.0</v>
      </c>
      <c r="I525" s="11">
        <f t="shared" ref="I525:J525" si="526">IFERROR(F525/E525, 0)</f>
        <v>0.2987755102</v>
      </c>
      <c r="J525" s="11">
        <f t="shared" si="526"/>
        <v>0.1092896175</v>
      </c>
      <c r="K525" s="12">
        <f t="shared" si="3"/>
        <v>0.4994535519</v>
      </c>
      <c r="L525" s="12">
        <f t="shared" si="4"/>
        <v>4.57</v>
      </c>
    </row>
    <row r="526">
      <c r="A526" s="7">
        <v>45413.0</v>
      </c>
      <c r="B526" s="8" t="s">
        <v>44</v>
      </c>
      <c r="C526" s="8" t="s">
        <v>15</v>
      </c>
      <c r="D526" s="8" t="s">
        <v>18</v>
      </c>
      <c r="E526" s="9">
        <v>2756.0</v>
      </c>
      <c r="F526" s="9">
        <v>840.0</v>
      </c>
      <c r="G526" s="9">
        <v>100.0</v>
      </c>
      <c r="H526" s="10">
        <v>412.0</v>
      </c>
      <c r="I526" s="11">
        <f t="shared" ref="I526:J526" si="527">IFERROR(F526/E526, 0)</f>
        <v>0.3047895501</v>
      </c>
      <c r="J526" s="11">
        <f t="shared" si="527"/>
        <v>0.119047619</v>
      </c>
      <c r="K526" s="12">
        <f t="shared" si="3"/>
        <v>0.4904761905</v>
      </c>
      <c r="L526" s="12">
        <f t="shared" si="4"/>
        <v>4.12</v>
      </c>
    </row>
    <row r="527">
      <c r="A527" s="7">
        <v>45413.0</v>
      </c>
      <c r="B527" s="8" t="s">
        <v>44</v>
      </c>
      <c r="C527" s="8" t="s">
        <v>19</v>
      </c>
      <c r="D527" s="8" t="s">
        <v>16</v>
      </c>
      <c r="E527" s="9">
        <v>9188.0</v>
      </c>
      <c r="F527" s="9">
        <v>2760.0</v>
      </c>
      <c r="G527" s="9">
        <v>200.0</v>
      </c>
      <c r="H527" s="10">
        <v>1370.0</v>
      </c>
      <c r="I527" s="11">
        <f t="shared" ref="I527:J527" si="528">IFERROR(F527/E527, 0)</f>
        <v>0.3003918154</v>
      </c>
      <c r="J527" s="11">
        <f t="shared" si="528"/>
        <v>0.07246376812</v>
      </c>
      <c r="K527" s="12">
        <f t="shared" si="3"/>
        <v>0.4963768116</v>
      </c>
      <c r="L527" s="12">
        <f t="shared" si="4"/>
        <v>6.85</v>
      </c>
    </row>
    <row r="528">
      <c r="A528" s="7">
        <v>45413.0</v>
      </c>
      <c r="B528" s="8" t="s">
        <v>44</v>
      </c>
      <c r="C528" s="8" t="s">
        <v>19</v>
      </c>
      <c r="D528" s="8" t="s">
        <v>17</v>
      </c>
      <c r="E528" s="9">
        <v>3063.0</v>
      </c>
      <c r="F528" s="9">
        <v>930.0</v>
      </c>
      <c r="G528" s="9">
        <v>100.0</v>
      </c>
      <c r="H528" s="10">
        <v>456.0</v>
      </c>
      <c r="I528" s="11">
        <f t="shared" ref="I528:J528" si="529">IFERROR(F528/E528, 0)</f>
        <v>0.3036238981</v>
      </c>
      <c r="J528" s="11">
        <f t="shared" si="529"/>
        <v>0.1075268817</v>
      </c>
      <c r="K528" s="12">
        <f t="shared" si="3"/>
        <v>0.4903225806</v>
      </c>
      <c r="L528" s="12">
        <f t="shared" si="4"/>
        <v>4.56</v>
      </c>
    </row>
    <row r="529">
      <c r="A529" s="7">
        <v>45413.0</v>
      </c>
      <c r="B529" s="8" t="s">
        <v>44</v>
      </c>
      <c r="C529" s="8" t="s">
        <v>19</v>
      </c>
      <c r="D529" s="8" t="s">
        <v>18</v>
      </c>
      <c r="E529" s="9">
        <v>1378.0</v>
      </c>
      <c r="F529" s="9">
        <v>420.0</v>
      </c>
      <c r="G529" s="9">
        <v>0.0</v>
      </c>
      <c r="H529" s="10">
        <v>206.0</v>
      </c>
      <c r="I529" s="11">
        <f t="shared" ref="I529:J529" si="530">IFERROR(F529/E529, 0)</f>
        <v>0.3047895501</v>
      </c>
      <c r="J529" s="11">
        <f t="shared" si="530"/>
        <v>0</v>
      </c>
      <c r="K529" s="12">
        <f t="shared" si="3"/>
        <v>0.4904761905</v>
      </c>
      <c r="L529" s="12">
        <f t="shared" si="4"/>
        <v>0</v>
      </c>
    </row>
    <row r="530">
      <c r="A530" s="7">
        <v>45413.0</v>
      </c>
      <c r="B530" s="8" t="s">
        <v>45</v>
      </c>
      <c r="C530" s="8" t="s">
        <v>15</v>
      </c>
      <c r="D530" s="8" t="s">
        <v>16</v>
      </c>
      <c r="E530" s="9">
        <v>18375.0</v>
      </c>
      <c r="F530" s="9">
        <v>5520.0</v>
      </c>
      <c r="G530" s="9">
        <v>500.0</v>
      </c>
      <c r="H530" s="10">
        <v>2734.0</v>
      </c>
      <c r="I530" s="11">
        <f t="shared" ref="I530:J530" si="531">IFERROR(F530/E530, 0)</f>
        <v>0.3004081633</v>
      </c>
      <c r="J530" s="11">
        <f t="shared" si="531"/>
        <v>0.09057971014</v>
      </c>
      <c r="K530" s="12">
        <f t="shared" si="3"/>
        <v>0.4952898551</v>
      </c>
      <c r="L530" s="12">
        <f t="shared" si="4"/>
        <v>5.468</v>
      </c>
    </row>
    <row r="531">
      <c r="A531" s="7">
        <v>45413.0</v>
      </c>
      <c r="B531" s="8" t="s">
        <v>45</v>
      </c>
      <c r="C531" s="8" t="s">
        <v>15</v>
      </c>
      <c r="D531" s="8" t="s">
        <v>17</v>
      </c>
      <c r="E531" s="9">
        <v>6125.0</v>
      </c>
      <c r="F531" s="9">
        <v>1830.0</v>
      </c>
      <c r="G531" s="9">
        <v>200.0</v>
      </c>
      <c r="H531" s="10">
        <v>914.0</v>
      </c>
      <c r="I531" s="11">
        <f t="shared" ref="I531:J531" si="532">IFERROR(F531/E531, 0)</f>
        <v>0.2987755102</v>
      </c>
      <c r="J531" s="11">
        <f t="shared" si="532"/>
        <v>0.1092896175</v>
      </c>
      <c r="K531" s="12">
        <f t="shared" si="3"/>
        <v>0.4994535519</v>
      </c>
      <c r="L531" s="12">
        <f t="shared" si="4"/>
        <v>4.57</v>
      </c>
    </row>
    <row r="532">
      <c r="A532" s="7">
        <v>45413.0</v>
      </c>
      <c r="B532" s="8" t="s">
        <v>45</v>
      </c>
      <c r="C532" s="8" t="s">
        <v>15</v>
      </c>
      <c r="D532" s="8" t="s">
        <v>18</v>
      </c>
      <c r="E532" s="9">
        <v>2756.0</v>
      </c>
      <c r="F532" s="9">
        <v>840.0</v>
      </c>
      <c r="G532" s="9">
        <v>100.0</v>
      </c>
      <c r="H532" s="10">
        <v>412.0</v>
      </c>
      <c r="I532" s="11">
        <f t="shared" ref="I532:J532" si="533">IFERROR(F532/E532, 0)</f>
        <v>0.3047895501</v>
      </c>
      <c r="J532" s="11">
        <f t="shared" si="533"/>
        <v>0.119047619</v>
      </c>
      <c r="K532" s="12">
        <f t="shared" si="3"/>
        <v>0.4904761905</v>
      </c>
      <c r="L532" s="12">
        <f t="shared" si="4"/>
        <v>4.12</v>
      </c>
    </row>
    <row r="533">
      <c r="A533" s="7">
        <v>45413.0</v>
      </c>
      <c r="B533" s="8" t="s">
        <v>45</v>
      </c>
      <c r="C533" s="8" t="s">
        <v>19</v>
      </c>
      <c r="D533" s="8" t="s">
        <v>16</v>
      </c>
      <c r="E533" s="9">
        <v>9188.0</v>
      </c>
      <c r="F533" s="9">
        <v>2760.0</v>
      </c>
      <c r="G533" s="9">
        <v>200.0</v>
      </c>
      <c r="H533" s="10">
        <v>1370.0</v>
      </c>
      <c r="I533" s="11">
        <f t="shared" ref="I533:J533" si="534">IFERROR(F533/E533, 0)</f>
        <v>0.3003918154</v>
      </c>
      <c r="J533" s="11">
        <f t="shared" si="534"/>
        <v>0.07246376812</v>
      </c>
      <c r="K533" s="12">
        <f t="shared" si="3"/>
        <v>0.4963768116</v>
      </c>
      <c r="L533" s="12">
        <f t="shared" si="4"/>
        <v>6.85</v>
      </c>
    </row>
    <row r="534">
      <c r="A534" s="7">
        <v>45413.0</v>
      </c>
      <c r="B534" s="8" t="s">
        <v>45</v>
      </c>
      <c r="C534" s="8" t="s">
        <v>19</v>
      </c>
      <c r="D534" s="8" t="s">
        <v>17</v>
      </c>
      <c r="E534" s="9">
        <v>3063.0</v>
      </c>
      <c r="F534" s="9">
        <v>930.0</v>
      </c>
      <c r="G534" s="9">
        <v>100.0</v>
      </c>
      <c r="H534" s="10">
        <v>456.0</v>
      </c>
      <c r="I534" s="11">
        <f t="shared" ref="I534:J534" si="535">IFERROR(F534/E534, 0)</f>
        <v>0.3036238981</v>
      </c>
      <c r="J534" s="11">
        <f t="shared" si="535"/>
        <v>0.1075268817</v>
      </c>
      <c r="K534" s="12">
        <f t="shared" si="3"/>
        <v>0.4903225806</v>
      </c>
      <c r="L534" s="12">
        <f t="shared" si="4"/>
        <v>4.56</v>
      </c>
    </row>
    <row r="535">
      <c r="A535" s="7">
        <v>45413.0</v>
      </c>
      <c r="B535" s="8" t="s">
        <v>45</v>
      </c>
      <c r="C535" s="8" t="s">
        <v>19</v>
      </c>
      <c r="D535" s="8" t="s">
        <v>18</v>
      </c>
      <c r="E535" s="9">
        <v>1378.0</v>
      </c>
      <c r="F535" s="9">
        <v>420.0</v>
      </c>
      <c r="G535" s="9">
        <v>0.0</v>
      </c>
      <c r="H535" s="10">
        <v>206.0</v>
      </c>
      <c r="I535" s="11">
        <f t="shared" ref="I535:J535" si="536">IFERROR(F535/E535, 0)</f>
        <v>0.3047895501</v>
      </c>
      <c r="J535" s="11">
        <f t="shared" si="536"/>
        <v>0</v>
      </c>
      <c r="K535" s="12">
        <f t="shared" si="3"/>
        <v>0.4904761905</v>
      </c>
      <c r="L535" s="12">
        <f t="shared" si="4"/>
        <v>0</v>
      </c>
    </row>
    <row r="536">
      <c r="A536" s="7">
        <v>45413.0</v>
      </c>
      <c r="B536" s="8" t="s">
        <v>46</v>
      </c>
      <c r="C536" s="8" t="s">
        <v>15</v>
      </c>
      <c r="D536" s="8" t="s">
        <v>16</v>
      </c>
      <c r="E536" s="9">
        <v>18375.0</v>
      </c>
      <c r="F536" s="9">
        <v>5520.0</v>
      </c>
      <c r="G536" s="9">
        <v>500.0</v>
      </c>
      <c r="H536" s="10">
        <v>2734.0</v>
      </c>
      <c r="I536" s="11">
        <f t="shared" ref="I536:J536" si="537">IFERROR(F536/E536, 0)</f>
        <v>0.3004081633</v>
      </c>
      <c r="J536" s="11">
        <f t="shared" si="537"/>
        <v>0.09057971014</v>
      </c>
      <c r="K536" s="12">
        <f t="shared" si="3"/>
        <v>0.4952898551</v>
      </c>
      <c r="L536" s="12">
        <f t="shared" si="4"/>
        <v>5.468</v>
      </c>
    </row>
    <row r="537">
      <c r="A537" s="7">
        <v>45413.0</v>
      </c>
      <c r="B537" s="8" t="s">
        <v>46</v>
      </c>
      <c r="C537" s="8" t="s">
        <v>15</v>
      </c>
      <c r="D537" s="8" t="s">
        <v>17</v>
      </c>
      <c r="E537" s="9">
        <v>6125.0</v>
      </c>
      <c r="F537" s="9">
        <v>1830.0</v>
      </c>
      <c r="G537" s="9">
        <v>200.0</v>
      </c>
      <c r="H537" s="10">
        <v>914.0</v>
      </c>
      <c r="I537" s="11">
        <f t="shared" ref="I537:J537" si="538">IFERROR(F537/E537, 0)</f>
        <v>0.2987755102</v>
      </c>
      <c r="J537" s="11">
        <f t="shared" si="538"/>
        <v>0.1092896175</v>
      </c>
      <c r="K537" s="12">
        <f t="shared" si="3"/>
        <v>0.4994535519</v>
      </c>
      <c r="L537" s="12">
        <f t="shared" si="4"/>
        <v>4.57</v>
      </c>
    </row>
    <row r="538">
      <c r="A538" s="7">
        <v>45413.0</v>
      </c>
      <c r="B538" s="8" t="s">
        <v>46</v>
      </c>
      <c r="C538" s="8" t="s">
        <v>15</v>
      </c>
      <c r="D538" s="8" t="s">
        <v>18</v>
      </c>
      <c r="E538" s="9">
        <v>2756.0</v>
      </c>
      <c r="F538" s="9">
        <v>840.0</v>
      </c>
      <c r="G538" s="9">
        <v>100.0</v>
      </c>
      <c r="H538" s="10">
        <v>412.0</v>
      </c>
      <c r="I538" s="11">
        <f t="shared" ref="I538:J538" si="539">IFERROR(F538/E538, 0)</f>
        <v>0.3047895501</v>
      </c>
      <c r="J538" s="11">
        <f t="shared" si="539"/>
        <v>0.119047619</v>
      </c>
      <c r="K538" s="12">
        <f t="shared" si="3"/>
        <v>0.4904761905</v>
      </c>
      <c r="L538" s="12">
        <f t="shared" si="4"/>
        <v>4.12</v>
      </c>
    </row>
    <row r="539">
      <c r="A539" s="7">
        <v>45413.0</v>
      </c>
      <c r="B539" s="8" t="s">
        <v>46</v>
      </c>
      <c r="C539" s="8" t="s">
        <v>19</v>
      </c>
      <c r="D539" s="8" t="s">
        <v>16</v>
      </c>
      <c r="E539" s="9">
        <v>9188.0</v>
      </c>
      <c r="F539" s="9">
        <v>2760.0</v>
      </c>
      <c r="G539" s="9">
        <v>200.0</v>
      </c>
      <c r="H539" s="10">
        <v>1370.0</v>
      </c>
      <c r="I539" s="11">
        <f t="shared" ref="I539:J539" si="540">IFERROR(F539/E539, 0)</f>
        <v>0.3003918154</v>
      </c>
      <c r="J539" s="11">
        <f t="shared" si="540"/>
        <v>0.07246376812</v>
      </c>
      <c r="K539" s="12">
        <f t="shared" si="3"/>
        <v>0.4963768116</v>
      </c>
      <c r="L539" s="12">
        <f t="shared" si="4"/>
        <v>6.85</v>
      </c>
    </row>
    <row r="540">
      <c r="A540" s="7">
        <v>45413.0</v>
      </c>
      <c r="B540" s="8" t="s">
        <v>46</v>
      </c>
      <c r="C540" s="8" t="s">
        <v>19</v>
      </c>
      <c r="D540" s="8" t="s">
        <v>17</v>
      </c>
      <c r="E540" s="9">
        <v>3063.0</v>
      </c>
      <c r="F540" s="9">
        <v>930.0</v>
      </c>
      <c r="G540" s="9">
        <v>100.0</v>
      </c>
      <c r="H540" s="10">
        <v>456.0</v>
      </c>
      <c r="I540" s="11">
        <f t="shared" ref="I540:J540" si="541">IFERROR(F540/E540, 0)</f>
        <v>0.3036238981</v>
      </c>
      <c r="J540" s="11">
        <f t="shared" si="541"/>
        <v>0.1075268817</v>
      </c>
      <c r="K540" s="12">
        <f t="shared" si="3"/>
        <v>0.4903225806</v>
      </c>
      <c r="L540" s="12">
        <f t="shared" si="4"/>
        <v>4.56</v>
      </c>
    </row>
    <row r="541">
      <c r="A541" s="7">
        <v>45413.0</v>
      </c>
      <c r="B541" s="8" t="s">
        <v>46</v>
      </c>
      <c r="C541" s="8" t="s">
        <v>19</v>
      </c>
      <c r="D541" s="8" t="s">
        <v>18</v>
      </c>
      <c r="E541" s="9">
        <v>1378.0</v>
      </c>
      <c r="F541" s="9">
        <v>420.0</v>
      </c>
      <c r="G541" s="9">
        <v>0.0</v>
      </c>
      <c r="H541" s="10">
        <v>206.0</v>
      </c>
      <c r="I541" s="11">
        <f t="shared" ref="I541:J541" si="542">IFERROR(F541/E541, 0)</f>
        <v>0.3047895501</v>
      </c>
      <c r="J541" s="11">
        <f t="shared" si="542"/>
        <v>0</v>
      </c>
      <c r="K541" s="12">
        <f t="shared" si="3"/>
        <v>0.4904761905</v>
      </c>
      <c r="L541" s="12">
        <f t="shared" si="4"/>
        <v>0</v>
      </c>
    </row>
    <row r="542">
      <c r="A542" s="7">
        <v>45413.0</v>
      </c>
      <c r="B542" s="8" t="s">
        <v>47</v>
      </c>
      <c r="C542" s="8" t="s">
        <v>15</v>
      </c>
      <c r="D542" s="8" t="s">
        <v>16</v>
      </c>
      <c r="E542" s="9">
        <v>18375.0</v>
      </c>
      <c r="F542" s="9">
        <v>5520.0</v>
      </c>
      <c r="G542" s="9">
        <v>500.0</v>
      </c>
      <c r="H542" s="10">
        <v>2734.0</v>
      </c>
      <c r="I542" s="11">
        <f t="shared" ref="I542:J542" si="543">IFERROR(F542/E542, 0)</f>
        <v>0.3004081633</v>
      </c>
      <c r="J542" s="11">
        <f t="shared" si="543"/>
        <v>0.09057971014</v>
      </c>
      <c r="K542" s="12">
        <f t="shared" si="3"/>
        <v>0.4952898551</v>
      </c>
      <c r="L542" s="12">
        <f t="shared" si="4"/>
        <v>5.468</v>
      </c>
    </row>
    <row r="543">
      <c r="A543" s="7">
        <v>45413.0</v>
      </c>
      <c r="B543" s="8" t="s">
        <v>47</v>
      </c>
      <c r="C543" s="8" t="s">
        <v>15</v>
      </c>
      <c r="D543" s="8" t="s">
        <v>17</v>
      </c>
      <c r="E543" s="9">
        <v>6125.0</v>
      </c>
      <c r="F543" s="9">
        <v>1830.0</v>
      </c>
      <c r="G543" s="9">
        <v>200.0</v>
      </c>
      <c r="H543" s="10">
        <v>914.0</v>
      </c>
      <c r="I543" s="11">
        <f t="shared" ref="I543:J543" si="544">IFERROR(F543/E543, 0)</f>
        <v>0.2987755102</v>
      </c>
      <c r="J543" s="11">
        <f t="shared" si="544"/>
        <v>0.1092896175</v>
      </c>
      <c r="K543" s="12">
        <f t="shared" si="3"/>
        <v>0.4994535519</v>
      </c>
      <c r="L543" s="12">
        <f t="shared" si="4"/>
        <v>4.57</v>
      </c>
    </row>
    <row r="544">
      <c r="A544" s="7">
        <v>45413.0</v>
      </c>
      <c r="B544" s="8" t="s">
        <v>47</v>
      </c>
      <c r="C544" s="8" t="s">
        <v>15</v>
      </c>
      <c r="D544" s="8" t="s">
        <v>18</v>
      </c>
      <c r="E544" s="9">
        <v>2756.0</v>
      </c>
      <c r="F544" s="9">
        <v>840.0</v>
      </c>
      <c r="G544" s="9">
        <v>100.0</v>
      </c>
      <c r="H544" s="10">
        <v>412.0</v>
      </c>
      <c r="I544" s="11">
        <f t="shared" ref="I544:J544" si="545">IFERROR(F544/E544, 0)</f>
        <v>0.3047895501</v>
      </c>
      <c r="J544" s="11">
        <f t="shared" si="545"/>
        <v>0.119047619</v>
      </c>
      <c r="K544" s="12">
        <f t="shared" si="3"/>
        <v>0.4904761905</v>
      </c>
      <c r="L544" s="12">
        <f t="shared" si="4"/>
        <v>4.12</v>
      </c>
    </row>
    <row r="545">
      <c r="A545" s="7">
        <v>45413.0</v>
      </c>
      <c r="B545" s="8" t="s">
        <v>47</v>
      </c>
      <c r="C545" s="8" t="s">
        <v>19</v>
      </c>
      <c r="D545" s="8" t="s">
        <v>16</v>
      </c>
      <c r="E545" s="9">
        <v>9188.0</v>
      </c>
      <c r="F545" s="9">
        <v>2760.0</v>
      </c>
      <c r="G545" s="9">
        <v>200.0</v>
      </c>
      <c r="H545" s="10">
        <v>1370.0</v>
      </c>
      <c r="I545" s="11">
        <f t="shared" ref="I545:J545" si="546">IFERROR(F545/E545, 0)</f>
        <v>0.3003918154</v>
      </c>
      <c r="J545" s="11">
        <f t="shared" si="546"/>
        <v>0.07246376812</v>
      </c>
      <c r="K545" s="12">
        <f t="shared" si="3"/>
        <v>0.4963768116</v>
      </c>
      <c r="L545" s="12">
        <f t="shared" si="4"/>
        <v>6.85</v>
      </c>
    </row>
    <row r="546">
      <c r="A546" s="7">
        <v>45413.0</v>
      </c>
      <c r="B546" s="8" t="s">
        <v>47</v>
      </c>
      <c r="C546" s="8" t="s">
        <v>19</v>
      </c>
      <c r="D546" s="8" t="s">
        <v>17</v>
      </c>
      <c r="E546" s="9">
        <v>3063.0</v>
      </c>
      <c r="F546" s="9">
        <v>930.0</v>
      </c>
      <c r="G546" s="9">
        <v>100.0</v>
      </c>
      <c r="H546" s="10">
        <v>456.0</v>
      </c>
      <c r="I546" s="11">
        <f t="shared" ref="I546:J546" si="547">IFERROR(F546/E546, 0)</f>
        <v>0.3036238981</v>
      </c>
      <c r="J546" s="11">
        <f t="shared" si="547"/>
        <v>0.1075268817</v>
      </c>
      <c r="K546" s="12">
        <f t="shared" si="3"/>
        <v>0.4903225806</v>
      </c>
      <c r="L546" s="12">
        <f t="shared" si="4"/>
        <v>4.56</v>
      </c>
    </row>
    <row r="547">
      <c r="A547" s="7">
        <v>45413.0</v>
      </c>
      <c r="B547" s="8" t="s">
        <v>47</v>
      </c>
      <c r="C547" s="8" t="s">
        <v>19</v>
      </c>
      <c r="D547" s="8" t="s">
        <v>18</v>
      </c>
      <c r="E547" s="9">
        <v>1378.0</v>
      </c>
      <c r="F547" s="9">
        <v>420.0</v>
      </c>
      <c r="G547" s="9">
        <v>0.0</v>
      </c>
      <c r="H547" s="10">
        <v>206.0</v>
      </c>
      <c r="I547" s="11">
        <f t="shared" ref="I547:J547" si="548">IFERROR(F547/E547, 0)</f>
        <v>0.3047895501</v>
      </c>
      <c r="J547" s="11">
        <f t="shared" si="548"/>
        <v>0</v>
      </c>
      <c r="K547" s="12">
        <f t="shared" si="3"/>
        <v>0.4904761905</v>
      </c>
      <c r="L547" s="12">
        <f t="shared" si="4"/>
        <v>0</v>
      </c>
    </row>
    <row r="548">
      <c r="A548" s="7">
        <v>45413.0</v>
      </c>
      <c r="B548" s="8" t="s">
        <v>48</v>
      </c>
      <c r="C548" s="8" t="s">
        <v>15</v>
      </c>
      <c r="D548" s="8" t="s">
        <v>16</v>
      </c>
      <c r="E548" s="9">
        <v>18375.0</v>
      </c>
      <c r="F548" s="9">
        <v>5520.0</v>
      </c>
      <c r="G548" s="9">
        <v>500.0</v>
      </c>
      <c r="H548" s="10">
        <v>2734.0</v>
      </c>
      <c r="I548" s="11">
        <f t="shared" ref="I548:J548" si="549">IFERROR(F548/E548, 0)</f>
        <v>0.3004081633</v>
      </c>
      <c r="J548" s="11">
        <f t="shared" si="549"/>
        <v>0.09057971014</v>
      </c>
      <c r="K548" s="12">
        <f t="shared" si="3"/>
        <v>0.4952898551</v>
      </c>
      <c r="L548" s="12">
        <f t="shared" si="4"/>
        <v>5.468</v>
      </c>
    </row>
    <row r="549">
      <c r="A549" s="7">
        <v>45413.0</v>
      </c>
      <c r="B549" s="8" t="s">
        <v>48</v>
      </c>
      <c r="C549" s="8" t="s">
        <v>15</v>
      </c>
      <c r="D549" s="8" t="s">
        <v>17</v>
      </c>
      <c r="E549" s="9">
        <v>6125.0</v>
      </c>
      <c r="F549" s="9">
        <v>1830.0</v>
      </c>
      <c r="G549" s="9">
        <v>200.0</v>
      </c>
      <c r="H549" s="10">
        <v>914.0</v>
      </c>
      <c r="I549" s="11">
        <f t="shared" ref="I549:J549" si="550">IFERROR(F549/E549, 0)</f>
        <v>0.2987755102</v>
      </c>
      <c r="J549" s="11">
        <f t="shared" si="550"/>
        <v>0.1092896175</v>
      </c>
      <c r="K549" s="12">
        <f t="shared" si="3"/>
        <v>0.4994535519</v>
      </c>
      <c r="L549" s="12">
        <f t="shared" si="4"/>
        <v>4.57</v>
      </c>
    </row>
    <row r="550">
      <c r="A550" s="7">
        <v>45413.0</v>
      </c>
      <c r="B550" s="8" t="s">
        <v>48</v>
      </c>
      <c r="C550" s="8" t="s">
        <v>15</v>
      </c>
      <c r="D550" s="8" t="s">
        <v>18</v>
      </c>
      <c r="E550" s="9">
        <v>2756.0</v>
      </c>
      <c r="F550" s="9">
        <v>840.0</v>
      </c>
      <c r="G550" s="9">
        <v>100.0</v>
      </c>
      <c r="H550" s="10">
        <v>412.0</v>
      </c>
      <c r="I550" s="11">
        <f t="shared" ref="I550:J550" si="551">IFERROR(F550/E550, 0)</f>
        <v>0.3047895501</v>
      </c>
      <c r="J550" s="11">
        <f t="shared" si="551"/>
        <v>0.119047619</v>
      </c>
      <c r="K550" s="12">
        <f t="shared" si="3"/>
        <v>0.4904761905</v>
      </c>
      <c r="L550" s="12">
        <f t="shared" si="4"/>
        <v>4.12</v>
      </c>
    </row>
    <row r="551">
      <c r="A551" s="7">
        <v>45413.0</v>
      </c>
      <c r="B551" s="8" t="s">
        <v>48</v>
      </c>
      <c r="C551" s="8" t="s">
        <v>19</v>
      </c>
      <c r="D551" s="8" t="s">
        <v>16</v>
      </c>
      <c r="E551" s="9">
        <v>9188.0</v>
      </c>
      <c r="F551" s="9">
        <v>2760.0</v>
      </c>
      <c r="G551" s="9">
        <v>200.0</v>
      </c>
      <c r="H551" s="10">
        <v>1370.0</v>
      </c>
      <c r="I551" s="11">
        <f t="shared" ref="I551:J551" si="552">IFERROR(F551/E551, 0)</f>
        <v>0.3003918154</v>
      </c>
      <c r="J551" s="11">
        <f t="shared" si="552"/>
        <v>0.07246376812</v>
      </c>
      <c r="K551" s="12">
        <f t="shared" si="3"/>
        <v>0.4963768116</v>
      </c>
      <c r="L551" s="12">
        <f t="shared" si="4"/>
        <v>6.85</v>
      </c>
    </row>
    <row r="552">
      <c r="A552" s="7">
        <v>45413.0</v>
      </c>
      <c r="B552" s="8" t="s">
        <v>48</v>
      </c>
      <c r="C552" s="8" t="s">
        <v>19</v>
      </c>
      <c r="D552" s="8" t="s">
        <v>17</v>
      </c>
      <c r="E552" s="9">
        <v>3063.0</v>
      </c>
      <c r="F552" s="9">
        <v>930.0</v>
      </c>
      <c r="G552" s="9">
        <v>100.0</v>
      </c>
      <c r="H552" s="10">
        <v>456.0</v>
      </c>
      <c r="I552" s="11">
        <f t="shared" ref="I552:J552" si="553">IFERROR(F552/E552, 0)</f>
        <v>0.3036238981</v>
      </c>
      <c r="J552" s="11">
        <f t="shared" si="553"/>
        <v>0.1075268817</v>
      </c>
      <c r="K552" s="12">
        <f t="shared" si="3"/>
        <v>0.4903225806</v>
      </c>
      <c r="L552" s="12">
        <f t="shared" si="4"/>
        <v>4.56</v>
      </c>
    </row>
    <row r="553">
      <c r="A553" s="7">
        <v>45413.0</v>
      </c>
      <c r="B553" s="8" t="s">
        <v>48</v>
      </c>
      <c r="C553" s="8" t="s">
        <v>19</v>
      </c>
      <c r="D553" s="8" t="s">
        <v>18</v>
      </c>
      <c r="E553" s="9">
        <v>1378.0</v>
      </c>
      <c r="F553" s="9">
        <v>0.0</v>
      </c>
      <c r="G553" s="9">
        <v>0.0</v>
      </c>
      <c r="H553" s="10">
        <v>0.0</v>
      </c>
      <c r="I553" s="11">
        <f t="shared" ref="I553:J553" si="554">IFERROR(F553/E553, 0)</f>
        <v>0</v>
      </c>
      <c r="J553" s="11">
        <f t="shared" si="554"/>
        <v>0</v>
      </c>
      <c r="K553" s="12">
        <f t="shared" si="3"/>
        <v>0</v>
      </c>
      <c r="L553" s="12">
        <f t="shared" si="4"/>
        <v>0</v>
      </c>
    </row>
    <row r="554">
      <c r="A554" s="7">
        <v>45413.0</v>
      </c>
      <c r="B554" s="8" t="s">
        <v>49</v>
      </c>
      <c r="C554" s="8" t="s">
        <v>15</v>
      </c>
      <c r="D554" s="8" t="s">
        <v>16</v>
      </c>
      <c r="E554" s="9">
        <v>18375.0</v>
      </c>
      <c r="F554" s="9">
        <v>420.0</v>
      </c>
      <c r="G554" s="9">
        <v>0.0</v>
      </c>
      <c r="H554" s="10">
        <v>206.0</v>
      </c>
      <c r="I554" s="11">
        <f t="shared" ref="I554:J554" si="555">IFERROR(F554/E554, 0)</f>
        <v>0.02285714286</v>
      </c>
      <c r="J554" s="11">
        <f t="shared" si="555"/>
        <v>0</v>
      </c>
      <c r="K554" s="12">
        <f t="shared" si="3"/>
        <v>0.4904761905</v>
      </c>
      <c r="L554" s="12">
        <f t="shared" si="4"/>
        <v>0</v>
      </c>
    </row>
    <row r="555">
      <c r="A555" s="7">
        <v>45413.0</v>
      </c>
      <c r="B555" s="8" t="s">
        <v>49</v>
      </c>
      <c r="C555" s="8" t="s">
        <v>15</v>
      </c>
      <c r="D555" s="8" t="s">
        <v>17</v>
      </c>
      <c r="E555" s="9">
        <v>6125.0</v>
      </c>
      <c r="F555" s="9">
        <v>5520.0</v>
      </c>
      <c r="G555" s="9">
        <v>500.0</v>
      </c>
      <c r="H555" s="10">
        <v>2734.0</v>
      </c>
      <c r="I555" s="11">
        <f t="shared" ref="I555:J555" si="556">IFERROR(F555/E555, 0)</f>
        <v>0.9012244898</v>
      </c>
      <c r="J555" s="11">
        <f t="shared" si="556"/>
        <v>0.09057971014</v>
      </c>
      <c r="K555" s="12">
        <f t="shared" si="3"/>
        <v>0.4952898551</v>
      </c>
      <c r="L555" s="12">
        <f t="shared" si="4"/>
        <v>5.468</v>
      </c>
    </row>
    <row r="556">
      <c r="A556" s="7">
        <v>45413.0</v>
      </c>
      <c r="B556" s="8" t="s">
        <v>49</v>
      </c>
      <c r="C556" s="8" t="s">
        <v>15</v>
      </c>
      <c r="D556" s="8" t="s">
        <v>18</v>
      </c>
      <c r="E556" s="9">
        <v>2756.0</v>
      </c>
      <c r="F556" s="9">
        <v>1830.0</v>
      </c>
      <c r="G556" s="9">
        <v>200.0</v>
      </c>
      <c r="H556" s="10">
        <v>914.0</v>
      </c>
      <c r="I556" s="11">
        <f t="shared" ref="I556:J556" si="557">IFERROR(F556/E556, 0)</f>
        <v>0.6640058055</v>
      </c>
      <c r="J556" s="11">
        <f t="shared" si="557"/>
        <v>0.1092896175</v>
      </c>
      <c r="K556" s="12">
        <f t="shared" si="3"/>
        <v>0.4994535519</v>
      </c>
      <c r="L556" s="12">
        <f t="shared" si="4"/>
        <v>4.57</v>
      </c>
    </row>
    <row r="557">
      <c r="A557" s="7">
        <v>45413.0</v>
      </c>
      <c r="B557" s="8" t="s">
        <v>49</v>
      </c>
      <c r="C557" s="8" t="s">
        <v>19</v>
      </c>
      <c r="D557" s="8" t="s">
        <v>16</v>
      </c>
      <c r="E557" s="9">
        <v>9188.0</v>
      </c>
      <c r="F557" s="9">
        <v>840.0</v>
      </c>
      <c r="G557" s="9">
        <v>100.0</v>
      </c>
      <c r="H557" s="10">
        <v>412.0</v>
      </c>
      <c r="I557" s="11">
        <f t="shared" ref="I557:J557" si="558">IFERROR(F557/E557, 0)</f>
        <v>0.09142359599</v>
      </c>
      <c r="J557" s="11">
        <f t="shared" si="558"/>
        <v>0.119047619</v>
      </c>
      <c r="K557" s="12">
        <f t="shared" si="3"/>
        <v>0.4904761905</v>
      </c>
      <c r="L557" s="12">
        <f t="shared" si="4"/>
        <v>4.12</v>
      </c>
    </row>
    <row r="558">
      <c r="A558" s="7">
        <v>45413.0</v>
      </c>
      <c r="B558" s="8" t="s">
        <v>49</v>
      </c>
      <c r="C558" s="8" t="s">
        <v>19</v>
      </c>
      <c r="D558" s="8" t="s">
        <v>17</v>
      </c>
      <c r="E558" s="9">
        <v>3063.0</v>
      </c>
      <c r="F558" s="9">
        <v>2760.0</v>
      </c>
      <c r="G558" s="9">
        <v>200.0</v>
      </c>
      <c r="H558" s="10">
        <v>1370.0</v>
      </c>
      <c r="I558" s="11">
        <f t="shared" ref="I558:J558" si="559">IFERROR(F558/E558, 0)</f>
        <v>0.9010773751</v>
      </c>
      <c r="J558" s="11">
        <f t="shared" si="559"/>
        <v>0.07246376812</v>
      </c>
      <c r="K558" s="12">
        <f t="shared" si="3"/>
        <v>0.4963768116</v>
      </c>
      <c r="L558" s="12">
        <f t="shared" si="4"/>
        <v>6.85</v>
      </c>
    </row>
    <row r="559">
      <c r="A559" s="7">
        <v>45413.0</v>
      </c>
      <c r="B559" s="8" t="s">
        <v>49</v>
      </c>
      <c r="C559" s="8" t="s">
        <v>19</v>
      </c>
      <c r="D559" s="8" t="s">
        <v>18</v>
      </c>
      <c r="E559" s="9">
        <v>1378.0</v>
      </c>
      <c r="F559" s="9">
        <v>930.0</v>
      </c>
      <c r="G559" s="9">
        <v>100.0</v>
      </c>
      <c r="H559" s="10">
        <v>456.0</v>
      </c>
      <c r="I559" s="11">
        <f t="shared" ref="I559:J559" si="560">IFERROR(F559/E559, 0)</f>
        <v>0.6748911466</v>
      </c>
      <c r="J559" s="11">
        <f t="shared" si="560"/>
        <v>0.1075268817</v>
      </c>
      <c r="K559" s="12">
        <f t="shared" si="3"/>
        <v>0.4903225806</v>
      </c>
      <c r="L559" s="12">
        <f t="shared" si="4"/>
        <v>4.56</v>
      </c>
    </row>
    <row r="560">
      <c r="K560" s="14"/>
    </row>
    <row r="561">
      <c r="K561" s="14"/>
    </row>
    <row r="562">
      <c r="K562" s="14"/>
    </row>
    <row r="563">
      <c r="K563" s="14"/>
    </row>
    <row r="564">
      <c r="K564" s="14"/>
    </row>
    <row r="565">
      <c r="K565" s="14"/>
    </row>
    <row r="566">
      <c r="K566" s="14"/>
    </row>
    <row r="567">
      <c r="K567" s="14"/>
    </row>
    <row r="568">
      <c r="K568" s="14"/>
    </row>
    <row r="569">
      <c r="K569" s="14"/>
    </row>
    <row r="570">
      <c r="K570" s="14"/>
    </row>
    <row r="571">
      <c r="K571" s="14"/>
    </row>
    <row r="572">
      <c r="K572" s="14"/>
    </row>
    <row r="573">
      <c r="K573" s="14"/>
    </row>
    <row r="574">
      <c r="K574" s="14"/>
    </row>
    <row r="575">
      <c r="K575" s="14"/>
    </row>
    <row r="576">
      <c r="K576" s="14"/>
    </row>
    <row r="577">
      <c r="K577" s="14"/>
    </row>
    <row r="578">
      <c r="K578" s="14"/>
    </row>
    <row r="579">
      <c r="K579" s="14"/>
    </row>
    <row r="580">
      <c r="K580" s="14"/>
    </row>
    <row r="581">
      <c r="K581" s="14"/>
    </row>
    <row r="582">
      <c r="K582" s="14"/>
    </row>
    <row r="583">
      <c r="K583" s="14"/>
    </row>
    <row r="584">
      <c r="K584" s="14"/>
    </row>
    <row r="585">
      <c r="K585" s="14"/>
    </row>
    <row r="586">
      <c r="K586" s="14"/>
    </row>
    <row r="587">
      <c r="K587" s="14"/>
    </row>
    <row r="588">
      <c r="K588" s="14"/>
    </row>
    <row r="589">
      <c r="K589" s="14"/>
    </row>
    <row r="590">
      <c r="K590" s="14"/>
    </row>
    <row r="591">
      <c r="K591" s="14"/>
    </row>
    <row r="592">
      <c r="K592" s="14"/>
    </row>
    <row r="593">
      <c r="K593" s="14"/>
    </row>
    <row r="594">
      <c r="K594" s="14"/>
    </row>
    <row r="595">
      <c r="K595" s="14"/>
    </row>
    <row r="596">
      <c r="K596" s="14"/>
    </row>
    <row r="597">
      <c r="K597" s="14"/>
    </row>
    <row r="598">
      <c r="K598" s="14"/>
    </row>
    <row r="599">
      <c r="K599" s="14"/>
    </row>
    <row r="600">
      <c r="K600" s="14"/>
    </row>
    <row r="601">
      <c r="K601" s="14"/>
    </row>
    <row r="602">
      <c r="K602" s="14"/>
    </row>
    <row r="603">
      <c r="K603" s="14"/>
    </row>
    <row r="604">
      <c r="K604" s="14"/>
    </row>
    <row r="605">
      <c r="K605" s="14"/>
    </row>
    <row r="606">
      <c r="K606" s="14"/>
    </row>
    <row r="607">
      <c r="K607" s="14"/>
    </row>
    <row r="608">
      <c r="K608" s="14"/>
    </row>
    <row r="609">
      <c r="K609" s="14"/>
    </row>
    <row r="610">
      <c r="K610" s="14"/>
    </row>
    <row r="611">
      <c r="K611" s="14"/>
    </row>
    <row r="612">
      <c r="K612" s="14"/>
    </row>
    <row r="613">
      <c r="K613" s="14"/>
    </row>
    <row r="614">
      <c r="K614" s="14"/>
    </row>
    <row r="615">
      <c r="K615" s="14"/>
    </row>
    <row r="616">
      <c r="K616" s="14"/>
    </row>
    <row r="617">
      <c r="K617" s="14"/>
    </row>
    <row r="618">
      <c r="K618" s="14"/>
    </row>
    <row r="619">
      <c r="K619" s="14"/>
    </row>
    <row r="620">
      <c r="K620" s="14"/>
    </row>
    <row r="621">
      <c r="K621" s="14"/>
    </row>
    <row r="622">
      <c r="K622" s="14"/>
    </row>
    <row r="623">
      <c r="K623" s="14"/>
    </row>
    <row r="624">
      <c r="K624" s="14"/>
    </row>
    <row r="625">
      <c r="K625" s="14"/>
    </row>
    <row r="626">
      <c r="K626" s="14"/>
    </row>
    <row r="627">
      <c r="K627" s="14"/>
    </row>
    <row r="628">
      <c r="K628" s="14"/>
    </row>
    <row r="629">
      <c r="K629" s="14"/>
    </row>
    <row r="630">
      <c r="K630" s="14"/>
    </row>
    <row r="631">
      <c r="K631" s="14"/>
    </row>
    <row r="632">
      <c r="K632" s="14"/>
    </row>
    <row r="633">
      <c r="K633" s="14"/>
    </row>
    <row r="634">
      <c r="K634" s="14"/>
    </row>
    <row r="635">
      <c r="K635" s="14"/>
    </row>
    <row r="636">
      <c r="K636" s="14"/>
    </row>
    <row r="637">
      <c r="K637" s="14"/>
    </row>
    <row r="638">
      <c r="K638" s="14"/>
    </row>
    <row r="639">
      <c r="K639" s="14"/>
    </row>
    <row r="640">
      <c r="K640" s="14"/>
    </row>
    <row r="641">
      <c r="K641" s="14"/>
    </row>
    <row r="642">
      <c r="K642" s="14"/>
    </row>
    <row r="643">
      <c r="K643" s="14"/>
    </row>
    <row r="644">
      <c r="K644" s="14"/>
    </row>
    <row r="645">
      <c r="K645" s="14"/>
    </row>
    <row r="646">
      <c r="K646" s="14"/>
    </row>
    <row r="647">
      <c r="K647" s="14"/>
    </row>
    <row r="648">
      <c r="K648" s="14"/>
    </row>
    <row r="649">
      <c r="K649" s="14"/>
    </row>
    <row r="650">
      <c r="K650" s="14"/>
    </row>
    <row r="651">
      <c r="K651" s="14"/>
    </row>
    <row r="652">
      <c r="K652" s="14"/>
    </row>
    <row r="653">
      <c r="K653" s="14"/>
    </row>
    <row r="654">
      <c r="K654" s="14"/>
    </row>
    <row r="655">
      <c r="K655" s="14"/>
    </row>
    <row r="656">
      <c r="K656" s="14"/>
    </row>
    <row r="657">
      <c r="K657" s="14"/>
    </row>
    <row r="658">
      <c r="K658" s="14"/>
    </row>
    <row r="659">
      <c r="K659" s="14"/>
    </row>
    <row r="660">
      <c r="K660" s="14"/>
    </row>
    <row r="661">
      <c r="K661" s="14"/>
    </row>
    <row r="662">
      <c r="K662" s="14"/>
    </row>
    <row r="663">
      <c r="K663" s="14"/>
    </row>
    <row r="664">
      <c r="K664" s="14"/>
    </row>
    <row r="665">
      <c r="K665" s="14"/>
    </row>
    <row r="666">
      <c r="K666" s="14"/>
    </row>
    <row r="667">
      <c r="K667" s="14"/>
    </row>
    <row r="668">
      <c r="K668" s="14"/>
    </row>
    <row r="669">
      <c r="K669" s="14"/>
    </row>
    <row r="670">
      <c r="K670" s="14"/>
    </row>
    <row r="671">
      <c r="K671" s="14"/>
    </row>
    <row r="672">
      <c r="K672" s="14"/>
    </row>
    <row r="673">
      <c r="K673" s="14"/>
    </row>
    <row r="674">
      <c r="K674" s="14"/>
    </row>
    <row r="675">
      <c r="K675" s="14"/>
    </row>
    <row r="676">
      <c r="K676" s="14"/>
    </row>
    <row r="677">
      <c r="K677" s="14"/>
    </row>
    <row r="678">
      <c r="K678" s="14"/>
    </row>
    <row r="679">
      <c r="K679" s="14"/>
    </row>
    <row r="680">
      <c r="K680" s="14"/>
    </row>
    <row r="681">
      <c r="K681" s="14"/>
    </row>
    <row r="682">
      <c r="K682" s="14"/>
    </row>
    <row r="683">
      <c r="K683" s="14"/>
    </row>
    <row r="684">
      <c r="K684" s="14"/>
    </row>
    <row r="685">
      <c r="K685" s="14"/>
    </row>
    <row r="686">
      <c r="K686" s="14"/>
    </row>
    <row r="687">
      <c r="K687" s="14"/>
    </row>
    <row r="688">
      <c r="K688" s="14"/>
    </row>
    <row r="689">
      <c r="K689" s="14"/>
    </row>
    <row r="690">
      <c r="K690" s="14"/>
    </row>
    <row r="691">
      <c r="K691" s="14"/>
    </row>
    <row r="692">
      <c r="K692" s="14"/>
    </row>
    <row r="693">
      <c r="K693" s="14"/>
    </row>
    <row r="694">
      <c r="K694" s="14"/>
    </row>
    <row r="695">
      <c r="K695" s="14"/>
    </row>
    <row r="696">
      <c r="K696" s="14"/>
    </row>
    <row r="697">
      <c r="K697" s="14"/>
    </row>
    <row r="698">
      <c r="K698" s="14"/>
    </row>
    <row r="699">
      <c r="K699" s="14"/>
    </row>
    <row r="700">
      <c r="K700" s="14"/>
    </row>
    <row r="701">
      <c r="K701" s="14"/>
    </row>
    <row r="702">
      <c r="K702" s="14"/>
    </row>
    <row r="703">
      <c r="K703" s="14"/>
    </row>
    <row r="704">
      <c r="K704" s="14"/>
    </row>
    <row r="705">
      <c r="K705" s="14"/>
    </row>
    <row r="706">
      <c r="K706" s="14"/>
    </row>
    <row r="707">
      <c r="K707" s="14"/>
    </row>
    <row r="708">
      <c r="K708" s="14"/>
    </row>
    <row r="709">
      <c r="K709" s="14"/>
    </row>
    <row r="710">
      <c r="K710" s="14"/>
    </row>
    <row r="711">
      <c r="K711" s="14"/>
    </row>
    <row r="712">
      <c r="K712" s="14"/>
    </row>
    <row r="713">
      <c r="K713" s="14"/>
    </row>
    <row r="714">
      <c r="K714" s="14"/>
    </row>
    <row r="715">
      <c r="K715" s="14"/>
    </row>
    <row r="716">
      <c r="K716" s="14"/>
    </row>
    <row r="717">
      <c r="K717" s="14"/>
    </row>
    <row r="718">
      <c r="K718" s="14"/>
    </row>
    <row r="719">
      <c r="K719" s="14"/>
    </row>
    <row r="720">
      <c r="K720" s="14"/>
    </row>
    <row r="721">
      <c r="K721" s="14"/>
    </row>
    <row r="722">
      <c r="K722" s="14"/>
    </row>
    <row r="723">
      <c r="K723" s="14"/>
    </row>
    <row r="724">
      <c r="K724" s="14"/>
    </row>
    <row r="725">
      <c r="K725" s="14"/>
    </row>
    <row r="726">
      <c r="K726" s="14"/>
    </row>
    <row r="727">
      <c r="K727" s="14"/>
    </row>
    <row r="728">
      <c r="K728" s="14"/>
    </row>
    <row r="729">
      <c r="K729" s="14"/>
    </row>
    <row r="730">
      <c r="K730" s="14"/>
    </row>
    <row r="731">
      <c r="K731" s="14"/>
    </row>
    <row r="732">
      <c r="K732" s="14"/>
    </row>
    <row r="733">
      <c r="K733" s="14"/>
    </row>
    <row r="734">
      <c r="K734" s="14"/>
    </row>
    <row r="735">
      <c r="K735" s="14"/>
    </row>
    <row r="736">
      <c r="K736" s="14"/>
    </row>
    <row r="737">
      <c r="K737" s="14"/>
    </row>
    <row r="738">
      <c r="K738" s="14"/>
    </row>
    <row r="739">
      <c r="K739" s="14"/>
    </row>
    <row r="740">
      <c r="K740" s="14"/>
    </row>
    <row r="741">
      <c r="K741" s="14"/>
    </row>
    <row r="742">
      <c r="K742" s="14"/>
    </row>
    <row r="743">
      <c r="K743" s="14"/>
    </row>
    <row r="744">
      <c r="K744" s="14"/>
    </row>
    <row r="745">
      <c r="K745" s="14"/>
    </row>
    <row r="746">
      <c r="K746" s="14"/>
    </row>
    <row r="747">
      <c r="K747" s="14"/>
    </row>
    <row r="748">
      <c r="K748" s="14"/>
    </row>
    <row r="749">
      <c r="K749" s="14"/>
    </row>
    <row r="750">
      <c r="K750" s="14"/>
    </row>
    <row r="751">
      <c r="K751" s="14"/>
    </row>
    <row r="752">
      <c r="K752" s="14"/>
    </row>
    <row r="753">
      <c r="K753" s="14"/>
    </row>
    <row r="754">
      <c r="K754" s="14"/>
    </row>
    <row r="755">
      <c r="K755" s="14"/>
    </row>
    <row r="756">
      <c r="K756" s="14"/>
    </row>
    <row r="757">
      <c r="K757" s="14"/>
    </row>
    <row r="758">
      <c r="K758" s="14"/>
    </row>
    <row r="759">
      <c r="K759" s="14"/>
    </row>
    <row r="760">
      <c r="K760" s="14"/>
    </row>
    <row r="761">
      <c r="K761" s="14"/>
    </row>
    <row r="762">
      <c r="K762" s="14"/>
    </row>
    <row r="763">
      <c r="K763" s="14"/>
    </row>
    <row r="764">
      <c r="K764" s="14"/>
    </row>
    <row r="765">
      <c r="K765" s="14"/>
    </row>
    <row r="766">
      <c r="K766" s="14"/>
    </row>
    <row r="767">
      <c r="K767" s="14"/>
    </row>
    <row r="768">
      <c r="K768" s="14"/>
    </row>
    <row r="769">
      <c r="K769" s="14"/>
    </row>
    <row r="770">
      <c r="K770" s="14"/>
    </row>
    <row r="771">
      <c r="K771" s="14"/>
    </row>
    <row r="772">
      <c r="K772" s="14"/>
    </row>
    <row r="773">
      <c r="K773" s="14"/>
    </row>
    <row r="774">
      <c r="K774" s="14"/>
    </row>
    <row r="775">
      <c r="K775" s="14"/>
    </row>
    <row r="776">
      <c r="K776" s="14"/>
    </row>
    <row r="777">
      <c r="K777" s="14"/>
    </row>
    <row r="778">
      <c r="K778" s="14"/>
    </row>
    <row r="779">
      <c r="K779" s="14"/>
    </row>
    <row r="780">
      <c r="K780" s="14"/>
    </row>
    <row r="781">
      <c r="K781" s="14"/>
    </row>
    <row r="782">
      <c r="K782" s="14"/>
    </row>
    <row r="783">
      <c r="K783" s="14"/>
    </row>
    <row r="784">
      <c r="K784" s="14"/>
    </row>
    <row r="785">
      <c r="K785" s="14"/>
    </row>
    <row r="786">
      <c r="K786" s="14"/>
    </row>
    <row r="787">
      <c r="K787" s="14"/>
    </row>
    <row r="788">
      <c r="K788" s="14"/>
    </row>
    <row r="789">
      <c r="K789" s="14"/>
    </row>
    <row r="790">
      <c r="K790" s="14"/>
    </row>
    <row r="791">
      <c r="K791" s="14"/>
    </row>
    <row r="792">
      <c r="K792" s="14"/>
    </row>
    <row r="793">
      <c r="K793" s="14"/>
    </row>
    <row r="794">
      <c r="K794" s="14"/>
    </row>
    <row r="795">
      <c r="K795" s="14"/>
    </row>
    <row r="796">
      <c r="K796" s="14"/>
    </row>
    <row r="797">
      <c r="K797" s="14"/>
    </row>
    <row r="798">
      <c r="K798" s="14"/>
    </row>
    <row r="799">
      <c r="K799" s="14"/>
    </row>
    <row r="800">
      <c r="K800" s="14"/>
    </row>
    <row r="801">
      <c r="K801" s="14"/>
    </row>
    <row r="802">
      <c r="K802" s="14"/>
    </row>
    <row r="803">
      <c r="K803" s="14"/>
    </row>
    <row r="804">
      <c r="K804" s="14"/>
    </row>
    <row r="805">
      <c r="K805" s="14"/>
    </row>
    <row r="806">
      <c r="K806" s="14"/>
    </row>
    <row r="807">
      <c r="K807" s="14"/>
    </row>
    <row r="808">
      <c r="K808" s="14"/>
    </row>
    <row r="809">
      <c r="K809" s="14"/>
    </row>
    <row r="810">
      <c r="K810" s="14"/>
    </row>
    <row r="811">
      <c r="K811" s="14"/>
    </row>
    <row r="812">
      <c r="K812" s="14"/>
    </row>
    <row r="813">
      <c r="K813" s="14"/>
    </row>
    <row r="814">
      <c r="K814" s="14"/>
    </row>
    <row r="815">
      <c r="K815" s="14"/>
    </row>
    <row r="816">
      <c r="K816" s="14"/>
    </row>
    <row r="817">
      <c r="K817" s="14"/>
    </row>
    <row r="818">
      <c r="K818" s="14"/>
    </row>
    <row r="819">
      <c r="K819" s="14"/>
    </row>
    <row r="820">
      <c r="K820" s="14"/>
    </row>
    <row r="821">
      <c r="K821" s="14"/>
    </row>
    <row r="822">
      <c r="K822" s="14"/>
    </row>
    <row r="823">
      <c r="K823" s="14"/>
    </row>
    <row r="824">
      <c r="K824" s="14"/>
    </row>
    <row r="825">
      <c r="K825" s="14"/>
    </row>
    <row r="826">
      <c r="K826" s="14"/>
    </row>
    <row r="827">
      <c r="K827" s="14"/>
    </row>
    <row r="828">
      <c r="K828" s="14"/>
    </row>
    <row r="829">
      <c r="K829" s="14"/>
    </row>
    <row r="830">
      <c r="K830" s="14"/>
    </row>
    <row r="831">
      <c r="K831" s="14"/>
    </row>
    <row r="832">
      <c r="K832" s="14"/>
    </row>
    <row r="833">
      <c r="K833" s="14"/>
    </row>
    <row r="834">
      <c r="K834" s="14"/>
    </row>
    <row r="835">
      <c r="K835" s="14"/>
    </row>
    <row r="836">
      <c r="K836" s="14"/>
    </row>
    <row r="837">
      <c r="K837" s="14"/>
    </row>
    <row r="838">
      <c r="K838" s="14"/>
    </row>
    <row r="839">
      <c r="K839" s="14"/>
    </row>
    <row r="840">
      <c r="K840" s="14"/>
    </row>
    <row r="841">
      <c r="K841" s="14"/>
    </row>
    <row r="842">
      <c r="K842" s="14"/>
    </row>
    <row r="843">
      <c r="K843" s="14"/>
    </row>
    <row r="844">
      <c r="K844" s="14"/>
    </row>
    <row r="845">
      <c r="K845" s="14"/>
    </row>
    <row r="846">
      <c r="K846" s="14"/>
    </row>
    <row r="847">
      <c r="K847" s="14"/>
    </row>
    <row r="848">
      <c r="K848" s="14"/>
    </row>
    <row r="849">
      <c r="K849" s="14"/>
    </row>
    <row r="850">
      <c r="K850" s="14"/>
    </row>
    <row r="851">
      <c r="K851" s="14"/>
    </row>
    <row r="852">
      <c r="K852" s="14"/>
    </row>
    <row r="853">
      <c r="K853" s="14"/>
    </row>
    <row r="854">
      <c r="K854" s="14"/>
    </row>
    <row r="855">
      <c r="K855" s="14"/>
    </row>
    <row r="856">
      <c r="K856" s="14"/>
    </row>
    <row r="857">
      <c r="K857" s="14"/>
    </row>
    <row r="858">
      <c r="K858" s="14"/>
    </row>
    <row r="859">
      <c r="K859" s="14"/>
    </row>
    <row r="860">
      <c r="K860" s="14"/>
    </row>
    <row r="861">
      <c r="K861" s="14"/>
    </row>
    <row r="862">
      <c r="K862" s="14"/>
    </row>
    <row r="863">
      <c r="K863" s="14"/>
    </row>
    <row r="864">
      <c r="K864" s="14"/>
    </row>
    <row r="865">
      <c r="K865" s="14"/>
    </row>
    <row r="866">
      <c r="K866" s="14"/>
    </row>
    <row r="867">
      <c r="K867" s="14"/>
    </row>
    <row r="868">
      <c r="K868" s="14"/>
    </row>
    <row r="869">
      <c r="K869" s="14"/>
    </row>
    <row r="870">
      <c r="K870" s="14"/>
    </row>
    <row r="871">
      <c r="K871" s="14"/>
    </row>
    <row r="872">
      <c r="K872" s="14"/>
    </row>
    <row r="873">
      <c r="K873" s="14"/>
    </row>
    <row r="874">
      <c r="K874" s="14"/>
    </row>
    <row r="875">
      <c r="K875" s="14"/>
    </row>
    <row r="876">
      <c r="K876" s="14"/>
    </row>
    <row r="877">
      <c r="K877" s="14"/>
    </row>
    <row r="878">
      <c r="K878" s="14"/>
    </row>
    <row r="879">
      <c r="K879" s="14"/>
    </row>
    <row r="880">
      <c r="K880" s="14"/>
    </row>
    <row r="881">
      <c r="K881" s="14"/>
    </row>
    <row r="882">
      <c r="K882" s="14"/>
    </row>
    <row r="883">
      <c r="K883" s="14"/>
    </row>
    <row r="884">
      <c r="K884" s="14"/>
    </row>
    <row r="885">
      <c r="K885" s="14"/>
    </row>
    <row r="886">
      <c r="K886" s="14"/>
    </row>
    <row r="887">
      <c r="K887" s="14"/>
    </row>
    <row r="888">
      <c r="K888" s="14"/>
    </row>
    <row r="889">
      <c r="K889" s="14"/>
    </row>
    <row r="890">
      <c r="K890" s="14"/>
    </row>
    <row r="891">
      <c r="K891" s="14"/>
    </row>
    <row r="892">
      <c r="K892" s="14"/>
    </row>
    <row r="893">
      <c r="K893" s="14"/>
    </row>
    <row r="894">
      <c r="K894" s="14"/>
    </row>
    <row r="895">
      <c r="K895" s="14"/>
    </row>
    <row r="896">
      <c r="K896" s="14"/>
    </row>
    <row r="897">
      <c r="K897" s="14"/>
    </row>
    <row r="898">
      <c r="K898" s="14"/>
    </row>
    <row r="899">
      <c r="K899" s="14"/>
    </row>
    <row r="900">
      <c r="K900" s="14"/>
    </row>
    <row r="901">
      <c r="K901" s="14"/>
    </row>
    <row r="902">
      <c r="K902" s="14"/>
    </row>
    <row r="903">
      <c r="K903" s="14"/>
    </row>
    <row r="904">
      <c r="K904" s="14"/>
    </row>
    <row r="905">
      <c r="K905" s="14"/>
    </row>
    <row r="906">
      <c r="K906" s="14"/>
    </row>
    <row r="907">
      <c r="K907" s="14"/>
    </row>
    <row r="908">
      <c r="K908" s="14"/>
    </row>
    <row r="909">
      <c r="K909" s="14"/>
    </row>
    <row r="910">
      <c r="K910" s="14"/>
    </row>
    <row r="911">
      <c r="K911" s="14"/>
    </row>
    <row r="912">
      <c r="K912" s="14"/>
    </row>
    <row r="913">
      <c r="K913" s="14"/>
    </row>
    <row r="914">
      <c r="K914" s="14"/>
    </row>
    <row r="915">
      <c r="K915" s="14"/>
    </row>
    <row r="916">
      <c r="K916" s="14"/>
    </row>
    <row r="917">
      <c r="K917" s="14"/>
    </row>
    <row r="918">
      <c r="K918" s="14"/>
    </row>
    <row r="919">
      <c r="K919" s="14"/>
    </row>
    <row r="920">
      <c r="K920" s="14"/>
    </row>
    <row r="921">
      <c r="K921" s="14"/>
    </row>
    <row r="922">
      <c r="K922" s="14"/>
    </row>
    <row r="923">
      <c r="K923" s="14"/>
    </row>
    <row r="924">
      <c r="K924" s="14"/>
    </row>
    <row r="925">
      <c r="K925" s="14"/>
    </row>
    <row r="926">
      <c r="K926" s="14"/>
    </row>
    <row r="927">
      <c r="K927" s="14"/>
    </row>
    <row r="928">
      <c r="K928" s="14"/>
    </row>
    <row r="929">
      <c r="K929" s="14"/>
    </row>
    <row r="930">
      <c r="K930" s="14"/>
    </row>
    <row r="931">
      <c r="K931" s="14"/>
    </row>
    <row r="932">
      <c r="K932" s="14"/>
    </row>
    <row r="933">
      <c r="K933" s="14"/>
    </row>
    <row r="934">
      <c r="K934" s="14"/>
    </row>
    <row r="935">
      <c r="K935" s="14"/>
    </row>
    <row r="936">
      <c r="K936" s="14"/>
    </row>
    <row r="937">
      <c r="K937" s="14"/>
    </row>
    <row r="938">
      <c r="K938" s="14"/>
    </row>
    <row r="939">
      <c r="K939" s="14"/>
    </row>
    <row r="940">
      <c r="K940" s="14"/>
    </row>
    <row r="941">
      <c r="K941" s="14"/>
    </row>
    <row r="942">
      <c r="K942" s="14"/>
    </row>
    <row r="943">
      <c r="K943" s="14"/>
    </row>
    <row r="944">
      <c r="K944" s="14"/>
    </row>
    <row r="945">
      <c r="K945" s="14"/>
    </row>
    <row r="946">
      <c r="K946" s="14"/>
    </row>
    <row r="947">
      <c r="K947" s="14"/>
    </row>
    <row r="948">
      <c r="K948" s="14"/>
    </row>
    <row r="949">
      <c r="K949" s="14"/>
    </row>
    <row r="950">
      <c r="K950" s="14"/>
    </row>
    <row r="951">
      <c r="K951" s="14"/>
    </row>
    <row r="952">
      <c r="K952" s="14"/>
    </row>
    <row r="953">
      <c r="K953" s="14"/>
    </row>
    <row r="954">
      <c r="K954" s="14"/>
    </row>
    <row r="955">
      <c r="K955" s="14"/>
    </row>
    <row r="956">
      <c r="K956" s="14"/>
    </row>
    <row r="957">
      <c r="K957" s="14"/>
    </row>
    <row r="958">
      <c r="K958" s="14"/>
    </row>
    <row r="959">
      <c r="K959" s="14"/>
    </row>
    <row r="960">
      <c r="K960" s="14"/>
    </row>
    <row r="961">
      <c r="K961" s="14"/>
    </row>
    <row r="962">
      <c r="K962" s="14"/>
    </row>
    <row r="963">
      <c r="K963" s="14"/>
    </row>
    <row r="964">
      <c r="K964" s="14"/>
    </row>
    <row r="965">
      <c r="K965" s="14"/>
    </row>
    <row r="966">
      <c r="K966" s="14"/>
    </row>
    <row r="967">
      <c r="K967" s="14"/>
    </row>
    <row r="968">
      <c r="K968" s="14"/>
    </row>
    <row r="969">
      <c r="K969" s="14"/>
    </row>
    <row r="970">
      <c r="K970" s="14"/>
    </row>
    <row r="971">
      <c r="K971" s="14"/>
    </row>
    <row r="972">
      <c r="K972" s="14"/>
    </row>
    <row r="973">
      <c r="K973" s="14"/>
    </row>
    <row r="974">
      <c r="K974" s="14"/>
    </row>
    <row r="975">
      <c r="K975" s="14"/>
    </row>
    <row r="976">
      <c r="K976" s="14"/>
    </row>
    <row r="977">
      <c r="K977" s="14"/>
    </row>
    <row r="978">
      <c r="K978" s="14"/>
    </row>
    <row r="979">
      <c r="K979" s="14"/>
    </row>
    <row r="980">
      <c r="K980" s="14"/>
    </row>
    <row r="981">
      <c r="K981" s="14"/>
    </row>
    <row r="982">
      <c r="K982" s="14"/>
    </row>
    <row r="983">
      <c r="K983" s="14"/>
    </row>
    <row r="984">
      <c r="K984" s="14"/>
    </row>
    <row r="985">
      <c r="K985" s="14"/>
    </row>
    <row r="986">
      <c r="K986" s="14"/>
    </row>
    <row r="987">
      <c r="K987" s="14"/>
    </row>
    <row r="988">
      <c r="K988" s="14"/>
    </row>
    <row r="989">
      <c r="K989" s="14"/>
    </row>
    <row r="990">
      <c r="K990" s="14"/>
    </row>
    <row r="991">
      <c r="K991" s="14"/>
    </row>
    <row r="992">
      <c r="K992" s="14"/>
    </row>
    <row r="993">
      <c r="K993" s="14"/>
    </row>
    <row r="994">
      <c r="K994" s="14"/>
    </row>
    <row r="995">
      <c r="K995" s="14"/>
    </row>
    <row r="996">
      <c r="K996" s="14"/>
    </row>
    <row r="997">
      <c r="K997" s="14"/>
    </row>
    <row r="998">
      <c r="K998" s="14"/>
    </row>
    <row r="999">
      <c r="K999" s="14"/>
    </row>
    <row r="1000">
      <c r="K1000" s="14"/>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4.13"/>
    <col customWidth="1" min="2" max="2" width="22.88"/>
    <col customWidth="1" min="3" max="3" width="22.63"/>
    <col customWidth="1" min="4" max="4" width="30.75"/>
    <col customWidth="1" min="5" max="5" width="28.88"/>
    <col customWidth="1" min="6" max="6" width="12.63"/>
    <col customWidth="1" min="7" max="7" width="22.63"/>
    <col customWidth="1" min="8" max="8" width="23.13"/>
    <col customWidth="1" min="9" max="9" width="20.88"/>
    <col customWidth="1" min="10" max="10" width="23.13"/>
    <col customWidth="1" min="11" max="11" width="14.38"/>
    <col customWidth="1" min="12" max="12" width="20.88"/>
  </cols>
  <sheetData>
    <row r="1"/>
    <row r="2"/>
    <row r="3"/>
    <row r="4"/>
  </sheetData>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6.5"/>
    <col customWidth="1" min="2" max="2" width="30.75"/>
    <col customWidth="1" min="3" max="3" width="28.88"/>
    <col customWidth="1" min="4" max="4" width="26.88"/>
    <col customWidth="1" min="5" max="5" width="27.13"/>
  </cols>
  <sheetData>
    <row r="1"/>
    <row r="2"/>
    <row r="3"/>
    <row r="4"/>
    <row r="5"/>
    <row r="6"/>
  </sheetData>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1" max="1" width="10.13"/>
    <col customWidth="1" min="2" max="2" width="19.63"/>
    <col customWidth="1" min="3" max="4" width="15.25"/>
    <col customWidth="1" min="5" max="5" width="21.38"/>
    <col customWidth="1" min="6" max="6" width="12.75"/>
    <col customWidth="1" min="7" max="7" width="30.75"/>
    <col customWidth="1" min="8" max="8" width="26.0"/>
    <col customWidth="1" min="9" max="9" width="22.25"/>
    <col customWidth="1" min="10" max="11" width="20.75"/>
    <col customWidth="1" min="12" max="12" width="16.13"/>
    <col customWidth="1" min="13" max="13" width="19.38"/>
    <col customWidth="1" min="14" max="15" width="13.5"/>
  </cols>
  <sheetData>
    <row r="1" ht="45.75" customHeight="1">
      <c r="A1" s="43" t="s">
        <v>52</v>
      </c>
      <c r="B1" s="43" t="s">
        <v>1</v>
      </c>
      <c r="C1" s="43" t="s">
        <v>2</v>
      </c>
      <c r="D1" s="43" t="s">
        <v>53</v>
      </c>
      <c r="E1" s="43" t="s">
        <v>54</v>
      </c>
      <c r="F1" s="43" t="s">
        <v>182</v>
      </c>
      <c r="G1" s="44" t="s">
        <v>238</v>
      </c>
      <c r="H1" s="45" t="s">
        <v>239</v>
      </c>
      <c r="I1" s="45" t="s">
        <v>240</v>
      </c>
      <c r="J1" s="46" t="s">
        <v>241</v>
      </c>
      <c r="K1" s="47" t="s">
        <v>242</v>
      </c>
      <c r="M1" s="48" t="s">
        <v>243</v>
      </c>
      <c r="O1" s="32"/>
    </row>
    <row r="2" hidden="1">
      <c r="A2" s="16" t="s">
        <v>55</v>
      </c>
      <c r="B2" s="16" t="s">
        <v>14</v>
      </c>
      <c r="C2" s="16" t="s">
        <v>56</v>
      </c>
      <c r="D2" s="16" t="s">
        <v>57</v>
      </c>
      <c r="E2" s="17">
        <v>96.0</v>
      </c>
      <c r="F2" s="5" t="str">
        <f t="array" ref="F2">XLOOKUP(B2, 'Top 50 Cities in Spain Demograp'!A:A, 'Top 50 Cities in Spain Demograp'!B:B, "No match found", 0, 1)</f>
        <v>No match found</v>
      </c>
    </row>
    <row r="3" hidden="1">
      <c r="A3" s="16" t="s">
        <v>55</v>
      </c>
      <c r="B3" s="16" t="s">
        <v>14</v>
      </c>
      <c r="C3" s="16" t="s">
        <v>56</v>
      </c>
      <c r="D3" s="16" t="s">
        <v>58</v>
      </c>
      <c r="E3" s="17">
        <v>94.0</v>
      </c>
      <c r="F3" s="5" t="str">
        <f t="array" ref="F3">XLOOKUP(B3, 'Top 50 Cities in Spain Demograp'!A:A, 'Top 50 Cities in Spain Demograp'!B:B, "No match found", 0, 1)</f>
        <v>No match found</v>
      </c>
    </row>
    <row r="4" hidden="1">
      <c r="A4" s="16" t="s">
        <v>55</v>
      </c>
      <c r="B4" s="16" t="s">
        <v>14</v>
      </c>
      <c r="C4" s="16" t="s">
        <v>56</v>
      </c>
      <c r="D4" s="16" t="s">
        <v>59</v>
      </c>
      <c r="E4" s="17">
        <v>65.0</v>
      </c>
      <c r="F4" s="5" t="str">
        <f t="array" ref="F4">XLOOKUP(B4, 'Top 50 Cities in Spain Demograp'!A:A, 'Top 50 Cities in Spain Demograp'!B:B, "No match found", 0, 1)</f>
        <v>No match found</v>
      </c>
    </row>
    <row r="5" hidden="1">
      <c r="A5" s="16" t="s">
        <v>55</v>
      </c>
      <c r="B5" s="16" t="s">
        <v>14</v>
      </c>
      <c r="C5" s="16" t="s">
        <v>56</v>
      </c>
      <c r="D5" s="16" t="s">
        <v>60</v>
      </c>
      <c r="E5" s="17">
        <v>55.0</v>
      </c>
      <c r="F5" s="5" t="str">
        <f t="array" ref="F5">XLOOKUP(B5, 'Top 50 Cities in Spain Demograp'!A:A, 'Top 50 Cities in Spain Demograp'!B:B, "No match found", 0, 1)</f>
        <v>No match found</v>
      </c>
    </row>
    <row r="6" hidden="1">
      <c r="A6" s="16" t="s">
        <v>55</v>
      </c>
      <c r="B6" s="16" t="s">
        <v>14</v>
      </c>
      <c r="C6" s="16" t="s">
        <v>61</v>
      </c>
      <c r="D6" s="16" t="s">
        <v>57</v>
      </c>
      <c r="E6" s="17">
        <v>68.0</v>
      </c>
      <c r="F6" s="5" t="str">
        <f t="array" ref="F6">XLOOKUP(B6, 'Top 50 Cities in Spain Demograp'!A:A, 'Top 50 Cities in Spain Demograp'!B:B, "No match found", 0, 1)</f>
        <v>No match found</v>
      </c>
    </row>
    <row r="7" hidden="1">
      <c r="A7" s="16" t="s">
        <v>55</v>
      </c>
      <c r="B7" s="16" t="s">
        <v>14</v>
      </c>
      <c r="C7" s="16" t="s">
        <v>61</v>
      </c>
      <c r="D7" s="16" t="s">
        <v>58</v>
      </c>
      <c r="E7" s="17">
        <v>52.0</v>
      </c>
      <c r="F7" s="5" t="str">
        <f t="array" ref="F7">XLOOKUP(B7, 'Top 50 Cities in Spain Demograp'!A:A, 'Top 50 Cities in Spain Demograp'!B:B, "No match found", 0, 1)</f>
        <v>No match found</v>
      </c>
    </row>
    <row r="8" hidden="1">
      <c r="A8" s="16" t="s">
        <v>55</v>
      </c>
      <c r="B8" s="16" t="s">
        <v>14</v>
      </c>
      <c r="C8" s="16" t="s">
        <v>61</v>
      </c>
      <c r="D8" s="16" t="s">
        <v>59</v>
      </c>
      <c r="E8" s="17">
        <v>41.0</v>
      </c>
      <c r="F8" s="5" t="str">
        <f t="array" ref="F8">XLOOKUP(B8, 'Top 50 Cities in Spain Demograp'!A:A, 'Top 50 Cities in Spain Demograp'!B:B, "No match found", 0, 1)</f>
        <v>No match found</v>
      </c>
    </row>
    <row r="9" hidden="1">
      <c r="A9" s="16" t="s">
        <v>55</v>
      </c>
      <c r="B9" s="16" t="s">
        <v>14</v>
      </c>
      <c r="C9" s="16" t="s">
        <v>61</v>
      </c>
      <c r="D9" s="16" t="s">
        <v>60</v>
      </c>
      <c r="E9" s="17">
        <v>30.0</v>
      </c>
      <c r="F9" s="5" t="str">
        <f t="array" ref="F9">XLOOKUP(B9, 'Top 50 Cities in Spain Demograp'!A:A, 'Top 50 Cities in Spain Demograp'!B:B, "No match found", 0, 1)</f>
        <v>No match found</v>
      </c>
    </row>
    <row r="10" hidden="1">
      <c r="A10" s="16" t="s">
        <v>55</v>
      </c>
      <c r="B10" s="16" t="s">
        <v>14</v>
      </c>
      <c r="C10" s="16" t="s">
        <v>62</v>
      </c>
      <c r="D10" s="16" t="s">
        <v>57</v>
      </c>
      <c r="E10" s="17">
        <v>74.0</v>
      </c>
      <c r="F10" s="5" t="str">
        <f t="array" ref="F10">XLOOKUP(B10, 'Top 50 Cities in Spain Demograp'!A:A, 'Top 50 Cities in Spain Demograp'!B:B, "No match found", 0, 1)</f>
        <v>No match found</v>
      </c>
    </row>
    <row r="11" hidden="1">
      <c r="A11" s="16" t="s">
        <v>55</v>
      </c>
      <c r="B11" s="16" t="s">
        <v>14</v>
      </c>
      <c r="C11" s="16" t="s">
        <v>62</v>
      </c>
      <c r="D11" s="16" t="s">
        <v>58</v>
      </c>
      <c r="E11" s="17">
        <v>62.0</v>
      </c>
      <c r="F11" s="5" t="str">
        <f t="array" ref="F11">XLOOKUP(B11, 'Top 50 Cities in Spain Demograp'!A:A, 'Top 50 Cities in Spain Demograp'!B:B, "No match found", 0, 1)</f>
        <v>No match found</v>
      </c>
    </row>
    <row r="12" hidden="1">
      <c r="A12" s="16" t="s">
        <v>55</v>
      </c>
      <c r="B12" s="16" t="s">
        <v>14</v>
      </c>
      <c r="C12" s="16" t="s">
        <v>62</v>
      </c>
      <c r="D12" s="16" t="s">
        <v>59</v>
      </c>
      <c r="E12" s="17">
        <v>48.0</v>
      </c>
      <c r="F12" s="5" t="str">
        <f t="array" ref="F12">XLOOKUP(B12, 'Top 50 Cities in Spain Demograp'!A:A, 'Top 50 Cities in Spain Demograp'!B:B, "No match found", 0, 1)</f>
        <v>No match found</v>
      </c>
    </row>
    <row r="13" hidden="1">
      <c r="A13" s="16" t="s">
        <v>55</v>
      </c>
      <c r="B13" s="16" t="s">
        <v>14</v>
      </c>
      <c r="C13" s="16" t="s">
        <v>62</v>
      </c>
      <c r="D13" s="16" t="s">
        <v>60</v>
      </c>
      <c r="E13" s="17">
        <v>25.0</v>
      </c>
      <c r="F13" s="5" t="str">
        <f t="array" ref="F13">XLOOKUP(B13, 'Top 50 Cities in Spain Demograp'!A:A, 'Top 50 Cities in Spain Demograp'!B:B, "No match found", 0, 1)</f>
        <v>No match found</v>
      </c>
    </row>
    <row r="14" hidden="1">
      <c r="A14" s="16" t="s">
        <v>55</v>
      </c>
      <c r="B14" s="16" t="s">
        <v>14</v>
      </c>
      <c r="C14" s="16" t="s">
        <v>63</v>
      </c>
      <c r="D14" s="16" t="s">
        <v>57</v>
      </c>
      <c r="E14" s="17">
        <v>78.0</v>
      </c>
      <c r="F14" s="5" t="str">
        <f t="array" ref="F14">XLOOKUP(B14, 'Top 50 Cities in Spain Demograp'!A:A, 'Top 50 Cities in Spain Demograp'!B:B, "No match found", 0, 1)</f>
        <v>No match found</v>
      </c>
    </row>
    <row r="15" hidden="1">
      <c r="A15" s="16" t="s">
        <v>55</v>
      </c>
      <c r="B15" s="16" t="s">
        <v>14</v>
      </c>
      <c r="C15" s="16" t="s">
        <v>63</v>
      </c>
      <c r="D15" s="16" t="s">
        <v>58</v>
      </c>
      <c r="E15" s="17">
        <v>66.0</v>
      </c>
      <c r="F15" s="5" t="str">
        <f t="array" ref="F15">XLOOKUP(B15, 'Top 50 Cities in Spain Demograp'!A:A, 'Top 50 Cities in Spain Demograp'!B:B, "No match found", 0, 1)</f>
        <v>No match found</v>
      </c>
    </row>
    <row r="16" hidden="1">
      <c r="A16" s="16" t="s">
        <v>55</v>
      </c>
      <c r="B16" s="16" t="s">
        <v>14</v>
      </c>
      <c r="C16" s="16" t="s">
        <v>63</v>
      </c>
      <c r="D16" s="16" t="s">
        <v>59</v>
      </c>
      <c r="E16" s="17">
        <v>45.0</v>
      </c>
      <c r="F16" s="5" t="str">
        <f t="array" ref="F16">XLOOKUP(B16, 'Top 50 Cities in Spain Demograp'!A:A, 'Top 50 Cities in Spain Demograp'!B:B, "No match found", 0, 1)</f>
        <v>No match found</v>
      </c>
    </row>
    <row r="17" hidden="1">
      <c r="A17" s="16" t="s">
        <v>55</v>
      </c>
      <c r="B17" s="16" t="s">
        <v>14</v>
      </c>
      <c r="C17" s="16" t="s">
        <v>63</v>
      </c>
      <c r="D17" s="16" t="s">
        <v>60</v>
      </c>
      <c r="E17" s="17">
        <v>28.0</v>
      </c>
      <c r="F17" s="5" t="str">
        <f t="array" ref="F17">XLOOKUP(B17, 'Top 50 Cities in Spain Demograp'!A:A, 'Top 50 Cities in Spain Demograp'!B:B, "No match found", 0, 1)</f>
        <v>No match found</v>
      </c>
    </row>
    <row r="18" hidden="1">
      <c r="A18" s="16" t="s">
        <v>55</v>
      </c>
      <c r="B18" s="16" t="s">
        <v>14</v>
      </c>
      <c r="C18" s="16" t="s">
        <v>64</v>
      </c>
      <c r="D18" s="16" t="s">
        <v>57</v>
      </c>
      <c r="E18" s="17">
        <v>35.0</v>
      </c>
      <c r="F18" s="5" t="str">
        <f t="array" ref="F18">XLOOKUP(B18, 'Top 50 Cities in Spain Demograp'!A:A, 'Top 50 Cities in Spain Demograp'!B:B, "No match found", 0, 1)</f>
        <v>No match found</v>
      </c>
    </row>
    <row r="19" hidden="1">
      <c r="A19" s="16" t="s">
        <v>55</v>
      </c>
      <c r="B19" s="16" t="s">
        <v>14</v>
      </c>
      <c r="C19" s="16" t="s">
        <v>64</v>
      </c>
      <c r="D19" s="16" t="s">
        <v>58</v>
      </c>
      <c r="E19" s="17">
        <v>12.0</v>
      </c>
      <c r="F19" s="5" t="str">
        <f t="array" ref="F19">XLOOKUP(B19, 'Top 50 Cities in Spain Demograp'!A:A, 'Top 50 Cities in Spain Demograp'!B:B, "No match found", 0, 1)</f>
        <v>No match found</v>
      </c>
    </row>
    <row r="20" hidden="1">
      <c r="A20" s="16" t="s">
        <v>55</v>
      </c>
      <c r="B20" s="16" t="s">
        <v>14</v>
      </c>
      <c r="C20" s="16" t="s">
        <v>64</v>
      </c>
      <c r="D20" s="16" t="s">
        <v>59</v>
      </c>
      <c r="E20" s="17">
        <v>22.0</v>
      </c>
      <c r="F20" s="5" t="str">
        <f t="array" ref="F20">XLOOKUP(B20, 'Top 50 Cities in Spain Demograp'!A:A, 'Top 50 Cities in Spain Demograp'!B:B, "No match found", 0, 1)</f>
        <v>No match found</v>
      </c>
    </row>
    <row r="21" hidden="1">
      <c r="A21" s="16" t="s">
        <v>55</v>
      </c>
      <c r="B21" s="16" t="s">
        <v>14</v>
      </c>
      <c r="C21" s="16" t="s">
        <v>64</v>
      </c>
      <c r="D21" s="16" t="s">
        <v>60</v>
      </c>
      <c r="E21" s="17">
        <v>5.0</v>
      </c>
      <c r="F21" s="5" t="str">
        <f t="array" ref="F21">XLOOKUP(B21, 'Top 50 Cities in Spain Demograp'!A:A, 'Top 50 Cities in Spain Demograp'!B:B, "No match found", 0, 1)</f>
        <v>No match found</v>
      </c>
    </row>
    <row r="22" hidden="1">
      <c r="A22" s="16" t="s">
        <v>55</v>
      </c>
      <c r="B22" s="16" t="s">
        <v>20</v>
      </c>
      <c r="C22" s="16" t="s">
        <v>56</v>
      </c>
      <c r="D22" s="16" t="s">
        <v>57</v>
      </c>
      <c r="E22" s="17">
        <v>100.0</v>
      </c>
      <c r="F22" s="5" t="str">
        <f t="array" ref="F22">XLOOKUP(B22, 'Top 50 Cities in Spain Demograp'!A:A, 'Top 50 Cities in Spain Demograp'!B:B, "No match found", 0, 1)</f>
        <v>No match found</v>
      </c>
    </row>
    <row r="23" hidden="1">
      <c r="A23" s="16" t="s">
        <v>55</v>
      </c>
      <c r="B23" s="16" t="s">
        <v>20</v>
      </c>
      <c r="C23" s="16" t="s">
        <v>56</v>
      </c>
      <c r="D23" s="16" t="s">
        <v>58</v>
      </c>
      <c r="E23" s="17">
        <v>98.0</v>
      </c>
      <c r="F23" s="5" t="str">
        <f t="array" ref="F23">XLOOKUP(B23, 'Top 50 Cities in Spain Demograp'!A:A, 'Top 50 Cities in Spain Demograp'!B:B, "No match found", 0, 1)</f>
        <v>No match found</v>
      </c>
    </row>
    <row r="24" hidden="1">
      <c r="A24" s="16" t="s">
        <v>55</v>
      </c>
      <c r="B24" s="16" t="s">
        <v>20</v>
      </c>
      <c r="C24" s="16" t="s">
        <v>56</v>
      </c>
      <c r="D24" s="16" t="s">
        <v>59</v>
      </c>
      <c r="E24" s="17">
        <v>72.0</v>
      </c>
      <c r="F24" s="5" t="str">
        <f t="array" ref="F24">XLOOKUP(B24, 'Top 50 Cities in Spain Demograp'!A:A, 'Top 50 Cities in Spain Demograp'!B:B, "No match found", 0, 1)</f>
        <v>No match found</v>
      </c>
    </row>
    <row r="25" hidden="1">
      <c r="A25" s="16" t="s">
        <v>55</v>
      </c>
      <c r="B25" s="16" t="s">
        <v>20</v>
      </c>
      <c r="C25" s="16" t="s">
        <v>56</v>
      </c>
      <c r="D25" s="16" t="s">
        <v>60</v>
      </c>
      <c r="E25" s="17">
        <v>68.0</v>
      </c>
      <c r="F25" s="5" t="str">
        <f t="array" ref="F25">XLOOKUP(B25, 'Top 50 Cities in Spain Demograp'!A:A, 'Top 50 Cities in Spain Demograp'!B:B, "No match found", 0, 1)</f>
        <v>No match found</v>
      </c>
    </row>
    <row r="26" hidden="1">
      <c r="A26" s="16" t="s">
        <v>55</v>
      </c>
      <c r="B26" s="16" t="s">
        <v>20</v>
      </c>
      <c r="C26" s="16" t="s">
        <v>61</v>
      </c>
      <c r="D26" s="16" t="s">
        <v>57</v>
      </c>
      <c r="E26" s="17">
        <v>75.0</v>
      </c>
      <c r="F26" s="5" t="str">
        <f t="array" ref="F26">XLOOKUP(B26, 'Top 50 Cities in Spain Demograp'!A:A, 'Top 50 Cities in Spain Demograp'!B:B, "No match found", 0, 1)</f>
        <v>No match found</v>
      </c>
    </row>
    <row r="27" hidden="1">
      <c r="A27" s="16" t="s">
        <v>55</v>
      </c>
      <c r="B27" s="16" t="s">
        <v>20</v>
      </c>
      <c r="C27" s="16" t="s">
        <v>61</v>
      </c>
      <c r="D27" s="16" t="s">
        <v>58</v>
      </c>
      <c r="E27" s="17">
        <v>60.0</v>
      </c>
      <c r="F27" s="5" t="str">
        <f t="array" ref="F27">XLOOKUP(B27, 'Top 50 Cities in Spain Demograp'!A:A, 'Top 50 Cities in Spain Demograp'!B:B, "No match found", 0, 1)</f>
        <v>No match found</v>
      </c>
    </row>
    <row r="28" hidden="1">
      <c r="A28" s="16" t="s">
        <v>55</v>
      </c>
      <c r="B28" s="16" t="s">
        <v>20</v>
      </c>
      <c r="C28" s="16" t="s">
        <v>61</v>
      </c>
      <c r="D28" s="16" t="s">
        <v>59</v>
      </c>
      <c r="E28" s="17">
        <v>45.0</v>
      </c>
      <c r="F28" s="5" t="str">
        <f t="array" ref="F28">XLOOKUP(B28, 'Top 50 Cities in Spain Demograp'!A:A, 'Top 50 Cities in Spain Demograp'!B:B, "No match found", 0, 1)</f>
        <v>No match found</v>
      </c>
    </row>
    <row r="29" hidden="1">
      <c r="A29" s="16" t="s">
        <v>55</v>
      </c>
      <c r="B29" s="16" t="s">
        <v>20</v>
      </c>
      <c r="C29" s="16" t="s">
        <v>61</v>
      </c>
      <c r="D29" s="16" t="s">
        <v>60</v>
      </c>
      <c r="E29" s="17">
        <v>42.0</v>
      </c>
      <c r="F29" s="5" t="str">
        <f t="array" ref="F29">XLOOKUP(B29, 'Top 50 Cities in Spain Demograp'!A:A, 'Top 50 Cities in Spain Demograp'!B:B, "No match found", 0, 1)</f>
        <v>No match found</v>
      </c>
    </row>
    <row r="30" hidden="1">
      <c r="A30" s="16" t="s">
        <v>55</v>
      </c>
      <c r="B30" s="16" t="s">
        <v>20</v>
      </c>
      <c r="C30" s="16" t="s">
        <v>62</v>
      </c>
      <c r="D30" s="16" t="s">
        <v>57</v>
      </c>
      <c r="E30" s="17">
        <v>82.0</v>
      </c>
      <c r="F30" s="5" t="str">
        <f t="array" ref="F30">XLOOKUP(B30, 'Top 50 Cities in Spain Demograp'!A:A, 'Top 50 Cities in Spain Demograp'!B:B, "No match found", 0, 1)</f>
        <v>No match found</v>
      </c>
    </row>
    <row r="31" hidden="1">
      <c r="A31" s="16" t="s">
        <v>55</v>
      </c>
      <c r="B31" s="16" t="s">
        <v>20</v>
      </c>
      <c r="C31" s="16" t="s">
        <v>62</v>
      </c>
      <c r="D31" s="16" t="s">
        <v>58</v>
      </c>
      <c r="E31" s="17">
        <v>70.0</v>
      </c>
      <c r="F31" s="5" t="str">
        <f t="array" ref="F31">XLOOKUP(B31, 'Top 50 Cities in Spain Demograp'!A:A, 'Top 50 Cities in Spain Demograp'!B:B, "No match found", 0, 1)</f>
        <v>No match found</v>
      </c>
    </row>
    <row r="32" hidden="1">
      <c r="A32" s="16" t="s">
        <v>55</v>
      </c>
      <c r="B32" s="16" t="s">
        <v>20</v>
      </c>
      <c r="C32" s="16" t="s">
        <v>62</v>
      </c>
      <c r="D32" s="16" t="s">
        <v>59</v>
      </c>
      <c r="E32" s="17">
        <v>55.0</v>
      </c>
      <c r="F32" s="5" t="str">
        <f t="array" ref="F32">XLOOKUP(B32, 'Top 50 Cities in Spain Demograp'!A:A, 'Top 50 Cities in Spain Demograp'!B:B, "No match found", 0, 1)</f>
        <v>No match found</v>
      </c>
    </row>
    <row r="33" hidden="1">
      <c r="A33" s="16" t="s">
        <v>55</v>
      </c>
      <c r="B33" s="16" t="s">
        <v>20</v>
      </c>
      <c r="C33" s="16" t="s">
        <v>62</v>
      </c>
      <c r="D33" s="16" t="s">
        <v>60</v>
      </c>
      <c r="E33" s="17">
        <v>38.0</v>
      </c>
      <c r="F33" s="5" t="str">
        <f t="array" ref="F33">XLOOKUP(B33, 'Top 50 Cities in Spain Demograp'!A:A, 'Top 50 Cities in Spain Demograp'!B:B, "No match found", 0, 1)</f>
        <v>No match found</v>
      </c>
    </row>
    <row r="34" hidden="1">
      <c r="A34" s="16" t="s">
        <v>55</v>
      </c>
      <c r="B34" s="16" t="s">
        <v>20</v>
      </c>
      <c r="C34" s="16" t="s">
        <v>63</v>
      </c>
      <c r="D34" s="16" t="s">
        <v>57</v>
      </c>
      <c r="E34" s="17">
        <v>72.0</v>
      </c>
      <c r="F34" s="5" t="str">
        <f t="array" ref="F34">XLOOKUP(B34, 'Top 50 Cities in Spain Demograp'!A:A, 'Top 50 Cities in Spain Demograp'!B:B, "No match found", 0, 1)</f>
        <v>No match found</v>
      </c>
    </row>
    <row r="35" hidden="1">
      <c r="A35" s="16" t="s">
        <v>55</v>
      </c>
      <c r="B35" s="16" t="s">
        <v>20</v>
      </c>
      <c r="C35" s="16" t="s">
        <v>63</v>
      </c>
      <c r="D35" s="16" t="s">
        <v>58</v>
      </c>
      <c r="E35" s="17">
        <v>61.0</v>
      </c>
      <c r="F35" s="5" t="str">
        <f t="array" ref="F35">XLOOKUP(B35, 'Top 50 Cities in Spain Demograp'!A:A, 'Top 50 Cities in Spain Demograp'!B:B, "No match found", 0, 1)</f>
        <v>No match found</v>
      </c>
    </row>
    <row r="36" hidden="1">
      <c r="A36" s="16" t="s">
        <v>55</v>
      </c>
      <c r="B36" s="16" t="s">
        <v>20</v>
      </c>
      <c r="C36" s="16" t="s">
        <v>63</v>
      </c>
      <c r="D36" s="16" t="s">
        <v>59</v>
      </c>
      <c r="E36" s="17">
        <v>40.0</v>
      </c>
      <c r="F36" s="5" t="str">
        <f t="array" ref="F36">XLOOKUP(B36, 'Top 50 Cities in Spain Demograp'!A:A, 'Top 50 Cities in Spain Demograp'!B:B, "No match found", 0, 1)</f>
        <v>No match found</v>
      </c>
    </row>
    <row r="37" hidden="1">
      <c r="A37" s="16" t="s">
        <v>55</v>
      </c>
      <c r="B37" s="16" t="s">
        <v>20</v>
      </c>
      <c r="C37" s="16" t="s">
        <v>63</v>
      </c>
      <c r="D37" s="16" t="s">
        <v>60</v>
      </c>
      <c r="E37" s="17">
        <v>31.0</v>
      </c>
      <c r="F37" s="5" t="str">
        <f t="array" ref="F37">XLOOKUP(B37, 'Top 50 Cities in Spain Demograp'!A:A, 'Top 50 Cities in Spain Demograp'!B:B, "No match found", 0, 1)</f>
        <v>No match found</v>
      </c>
    </row>
    <row r="38" hidden="1">
      <c r="A38" s="16" t="s">
        <v>55</v>
      </c>
      <c r="B38" s="16" t="s">
        <v>20</v>
      </c>
      <c r="C38" s="16" t="s">
        <v>64</v>
      </c>
      <c r="D38" s="16" t="s">
        <v>57</v>
      </c>
      <c r="E38" s="17">
        <v>40.0</v>
      </c>
      <c r="F38" s="5" t="str">
        <f t="array" ref="F38">XLOOKUP(B38, 'Top 50 Cities in Spain Demograp'!A:A, 'Top 50 Cities in Spain Demograp'!B:B, "No match found", 0, 1)</f>
        <v>No match found</v>
      </c>
    </row>
    <row r="39" hidden="1">
      <c r="A39" s="16" t="s">
        <v>55</v>
      </c>
      <c r="B39" s="16" t="s">
        <v>20</v>
      </c>
      <c r="C39" s="16" t="s">
        <v>64</v>
      </c>
      <c r="D39" s="16" t="s">
        <v>58</v>
      </c>
      <c r="E39" s="17">
        <v>15.0</v>
      </c>
      <c r="F39" s="5" t="str">
        <f t="array" ref="F39">XLOOKUP(B39, 'Top 50 Cities in Spain Demograp'!A:A, 'Top 50 Cities in Spain Demograp'!B:B, "No match found", 0, 1)</f>
        <v>No match found</v>
      </c>
    </row>
    <row r="40" hidden="1">
      <c r="A40" s="16" t="s">
        <v>55</v>
      </c>
      <c r="B40" s="16" t="s">
        <v>20</v>
      </c>
      <c r="C40" s="16" t="s">
        <v>64</v>
      </c>
      <c r="D40" s="16" t="s">
        <v>59</v>
      </c>
      <c r="E40" s="17">
        <v>25.0</v>
      </c>
      <c r="F40" s="5" t="str">
        <f t="array" ref="F40">XLOOKUP(B40, 'Top 50 Cities in Spain Demograp'!A:A, 'Top 50 Cities in Spain Demograp'!B:B, "No match found", 0, 1)</f>
        <v>No match found</v>
      </c>
    </row>
    <row r="41" hidden="1">
      <c r="A41" s="16" t="s">
        <v>55</v>
      </c>
      <c r="B41" s="16" t="s">
        <v>20</v>
      </c>
      <c r="C41" s="16" t="s">
        <v>64</v>
      </c>
      <c r="D41" s="16" t="s">
        <v>60</v>
      </c>
      <c r="E41" s="17">
        <v>8.0</v>
      </c>
      <c r="F41" s="5" t="str">
        <f t="array" ref="F41">XLOOKUP(B41, 'Top 50 Cities in Spain Demograp'!A:A, 'Top 50 Cities in Spain Demograp'!B:B, "No match found", 0, 1)</f>
        <v>No match found</v>
      </c>
    </row>
    <row r="42" hidden="1">
      <c r="A42" s="16" t="s">
        <v>55</v>
      </c>
      <c r="B42" s="16" t="s">
        <v>21</v>
      </c>
      <c r="C42" s="16" t="s">
        <v>56</v>
      </c>
      <c r="D42" s="16" t="s">
        <v>57</v>
      </c>
      <c r="E42" s="17">
        <v>88.0</v>
      </c>
      <c r="F42" s="5" t="str">
        <f t="array" ref="F42">XLOOKUP(B42, 'Top 50 Cities in Spain Demograp'!A:A, 'Top 50 Cities in Spain Demograp'!B:B, "No match found", 0, 1)</f>
        <v>No match found</v>
      </c>
    </row>
    <row r="43" hidden="1">
      <c r="A43" s="16" t="s">
        <v>55</v>
      </c>
      <c r="B43" s="16" t="s">
        <v>21</v>
      </c>
      <c r="C43" s="16" t="s">
        <v>56</v>
      </c>
      <c r="D43" s="16" t="s">
        <v>58</v>
      </c>
      <c r="E43" s="17">
        <v>85.0</v>
      </c>
      <c r="F43" s="5" t="str">
        <f t="array" ref="F43">XLOOKUP(B43, 'Top 50 Cities in Spain Demograp'!A:A, 'Top 50 Cities in Spain Demograp'!B:B, "No match found", 0, 1)</f>
        <v>No match found</v>
      </c>
    </row>
    <row r="44" hidden="1">
      <c r="A44" s="16" t="s">
        <v>55</v>
      </c>
      <c r="B44" s="16" t="s">
        <v>21</v>
      </c>
      <c r="C44" s="16" t="s">
        <v>56</v>
      </c>
      <c r="D44" s="16" t="s">
        <v>59</v>
      </c>
      <c r="E44" s="17">
        <v>52.0</v>
      </c>
      <c r="F44" s="5" t="str">
        <f t="array" ref="F44">XLOOKUP(B44, 'Top 50 Cities in Spain Demograp'!A:A, 'Top 50 Cities in Spain Demograp'!B:B, "No match found", 0, 1)</f>
        <v>No match found</v>
      </c>
    </row>
    <row r="45" hidden="1">
      <c r="A45" s="16" t="s">
        <v>55</v>
      </c>
      <c r="B45" s="16" t="s">
        <v>21</v>
      </c>
      <c r="C45" s="16" t="s">
        <v>56</v>
      </c>
      <c r="D45" s="16" t="s">
        <v>60</v>
      </c>
      <c r="E45" s="17">
        <v>65.0</v>
      </c>
      <c r="F45" s="5" t="str">
        <f t="array" ref="F45">XLOOKUP(B45, 'Top 50 Cities in Spain Demograp'!A:A, 'Top 50 Cities in Spain Demograp'!B:B, "No match found", 0, 1)</f>
        <v>No match found</v>
      </c>
    </row>
    <row r="46" hidden="1">
      <c r="A46" s="16" t="s">
        <v>55</v>
      </c>
      <c r="B46" s="16" t="s">
        <v>21</v>
      </c>
      <c r="C46" s="16" t="s">
        <v>61</v>
      </c>
      <c r="D46" s="16" t="s">
        <v>57</v>
      </c>
      <c r="E46" s="17">
        <v>65.0</v>
      </c>
      <c r="F46" s="5" t="str">
        <f t="array" ref="F46">XLOOKUP(B46, 'Top 50 Cities in Spain Demograp'!A:A, 'Top 50 Cities in Spain Demograp'!B:B, "No match found", 0, 1)</f>
        <v>No match found</v>
      </c>
    </row>
    <row r="47" hidden="1">
      <c r="A47" s="16" t="s">
        <v>55</v>
      </c>
      <c r="B47" s="16" t="s">
        <v>21</v>
      </c>
      <c r="C47" s="16" t="s">
        <v>61</v>
      </c>
      <c r="D47" s="16" t="s">
        <v>58</v>
      </c>
      <c r="E47" s="17">
        <v>58.0</v>
      </c>
      <c r="F47" s="5" t="str">
        <f t="array" ref="F47">XLOOKUP(B47, 'Top 50 Cities in Spain Demograp'!A:A, 'Top 50 Cities in Spain Demograp'!B:B, "No match found", 0, 1)</f>
        <v>No match found</v>
      </c>
    </row>
    <row r="48" hidden="1">
      <c r="A48" s="16" t="s">
        <v>55</v>
      </c>
      <c r="B48" s="16" t="s">
        <v>21</v>
      </c>
      <c r="C48" s="16" t="s">
        <v>61</v>
      </c>
      <c r="D48" s="16" t="s">
        <v>59</v>
      </c>
      <c r="E48" s="17">
        <v>35.0</v>
      </c>
      <c r="F48" s="5" t="str">
        <f t="array" ref="F48">XLOOKUP(B48, 'Top 50 Cities in Spain Demograp'!A:A, 'Top 50 Cities in Spain Demograp'!B:B, "No match found", 0, 1)</f>
        <v>No match found</v>
      </c>
    </row>
    <row r="49" hidden="1">
      <c r="A49" s="16" t="s">
        <v>55</v>
      </c>
      <c r="B49" s="16" t="s">
        <v>21</v>
      </c>
      <c r="C49" s="16" t="s">
        <v>61</v>
      </c>
      <c r="D49" s="16" t="s">
        <v>60</v>
      </c>
      <c r="E49" s="17">
        <v>55.0</v>
      </c>
      <c r="F49" s="5" t="str">
        <f t="array" ref="F49">XLOOKUP(B49, 'Top 50 Cities in Spain Demograp'!A:A, 'Top 50 Cities in Spain Demograp'!B:B, "No match found", 0, 1)</f>
        <v>No match found</v>
      </c>
    </row>
    <row r="50" hidden="1">
      <c r="A50" s="16" t="s">
        <v>55</v>
      </c>
      <c r="B50" s="16" t="s">
        <v>21</v>
      </c>
      <c r="C50" s="16" t="s">
        <v>62</v>
      </c>
      <c r="D50" s="16" t="s">
        <v>57</v>
      </c>
      <c r="E50" s="17">
        <v>60.0</v>
      </c>
      <c r="F50" s="5" t="str">
        <f t="array" ref="F50">XLOOKUP(B50, 'Top 50 Cities in Spain Demograp'!A:A, 'Top 50 Cities in Spain Demograp'!B:B, "No match found", 0, 1)</f>
        <v>No match found</v>
      </c>
    </row>
    <row r="51" hidden="1">
      <c r="A51" s="16" t="s">
        <v>55</v>
      </c>
      <c r="B51" s="16" t="s">
        <v>21</v>
      </c>
      <c r="C51" s="16" t="s">
        <v>62</v>
      </c>
      <c r="D51" s="16" t="s">
        <v>58</v>
      </c>
      <c r="E51" s="17">
        <v>51.0</v>
      </c>
      <c r="F51" s="5" t="str">
        <f t="array" ref="F51">XLOOKUP(B51, 'Top 50 Cities in Spain Demograp'!A:A, 'Top 50 Cities in Spain Demograp'!B:B, "No match found", 0, 1)</f>
        <v>No match found</v>
      </c>
    </row>
    <row r="52" hidden="1">
      <c r="A52" s="16" t="s">
        <v>55</v>
      </c>
      <c r="B52" s="16" t="s">
        <v>21</v>
      </c>
      <c r="C52" s="16" t="s">
        <v>62</v>
      </c>
      <c r="D52" s="16" t="s">
        <v>59</v>
      </c>
      <c r="E52" s="17">
        <v>33.0</v>
      </c>
      <c r="F52" s="5" t="str">
        <f t="array" ref="F52">XLOOKUP(B52, 'Top 50 Cities in Spain Demograp'!A:A, 'Top 50 Cities in Spain Demograp'!B:B, "No match found", 0, 1)</f>
        <v>No match found</v>
      </c>
    </row>
    <row r="53" hidden="1">
      <c r="A53" s="16" t="s">
        <v>55</v>
      </c>
      <c r="B53" s="16" t="s">
        <v>21</v>
      </c>
      <c r="C53" s="16" t="s">
        <v>62</v>
      </c>
      <c r="D53" s="16" t="s">
        <v>60</v>
      </c>
      <c r="E53" s="17">
        <v>30.0</v>
      </c>
      <c r="F53" s="5" t="str">
        <f t="array" ref="F53">XLOOKUP(B53, 'Top 50 Cities in Spain Demograp'!A:A, 'Top 50 Cities in Spain Demograp'!B:B, "No match found", 0, 1)</f>
        <v>No match found</v>
      </c>
    </row>
    <row r="54" hidden="1">
      <c r="A54" s="16" t="s">
        <v>55</v>
      </c>
      <c r="B54" s="16" t="s">
        <v>21</v>
      </c>
      <c r="C54" s="16" t="s">
        <v>63</v>
      </c>
      <c r="D54" s="16" t="s">
        <v>57</v>
      </c>
      <c r="E54" s="17">
        <v>55.0</v>
      </c>
      <c r="F54" s="5" t="str">
        <f t="array" ref="F54">XLOOKUP(B54, 'Top 50 Cities in Spain Demograp'!A:A, 'Top 50 Cities in Spain Demograp'!B:B, "No match found", 0, 1)</f>
        <v>No match found</v>
      </c>
    </row>
    <row r="55" hidden="1">
      <c r="A55" s="16" t="s">
        <v>55</v>
      </c>
      <c r="B55" s="16" t="s">
        <v>21</v>
      </c>
      <c r="C55" s="16" t="s">
        <v>63</v>
      </c>
      <c r="D55" s="16" t="s">
        <v>58</v>
      </c>
      <c r="E55" s="17">
        <v>45.0</v>
      </c>
      <c r="F55" s="5" t="str">
        <f t="array" ref="F55">XLOOKUP(B55, 'Top 50 Cities in Spain Demograp'!A:A, 'Top 50 Cities in Spain Demograp'!B:B, "No match found", 0, 1)</f>
        <v>No match found</v>
      </c>
    </row>
    <row r="56" hidden="1">
      <c r="A56" s="16" t="s">
        <v>55</v>
      </c>
      <c r="B56" s="16" t="s">
        <v>21</v>
      </c>
      <c r="C56" s="16" t="s">
        <v>63</v>
      </c>
      <c r="D56" s="16" t="s">
        <v>59</v>
      </c>
      <c r="E56" s="17">
        <v>28.0</v>
      </c>
      <c r="F56" s="5" t="str">
        <f t="array" ref="F56">XLOOKUP(B56, 'Top 50 Cities in Spain Demograp'!A:A, 'Top 50 Cities in Spain Demograp'!B:B, "No match found", 0, 1)</f>
        <v>No match found</v>
      </c>
    </row>
    <row r="57" hidden="1">
      <c r="A57" s="16" t="s">
        <v>55</v>
      </c>
      <c r="B57" s="16" t="s">
        <v>21</v>
      </c>
      <c r="C57" s="16" t="s">
        <v>63</v>
      </c>
      <c r="D57" s="16" t="s">
        <v>60</v>
      </c>
      <c r="E57" s="17">
        <v>22.0</v>
      </c>
      <c r="F57" s="5" t="str">
        <f t="array" ref="F57">XLOOKUP(B57, 'Top 50 Cities in Spain Demograp'!A:A, 'Top 50 Cities in Spain Demograp'!B:B, "No match found", 0, 1)</f>
        <v>No match found</v>
      </c>
    </row>
    <row r="58" hidden="1">
      <c r="A58" s="16" t="s">
        <v>55</v>
      </c>
      <c r="B58" s="16" t="s">
        <v>21</v>
      </c>
      <c r="C58" s="16" t="s">
        <v>64</v>
      </c>
      <c r="D58" s="16" t="s">
        <v>57</v>
      </c>
      <c r="E58" s="17">
        <v>38.0</v>
      </c>
      <c r="F58" s="5" t="str">
        <f t="array" ref="F58">XLOOKUP(B58, 'Top 50 Cities in Spain Demograp'!A:A, 'Top 50 Cities in Spain Demograp'!B:B, "No match found", 0, 1)</f>
        <v>No match found</v>
      </c>
    </row>
    <row r="59" hidden="1">
      <c r="A59" s="16" t="s">
        <v>55</v>
      </c>
      <c r="B59" s="16" t="s">
        <v>21</v>
      </c>
      <c r="C59" s="16" t="s">
        <v>64</v>
      </c>
      <c r="D59" s="16" t="s">
        <v>58</v>
      </c>
      <c r="E59" s="17">
        <v>14.0</v>
      </c>
      <c r="F59" s="5" t="str">
        <f t="array" ref="F59">XLOOKUP(B59, 'Top 50 Cities in Spain Demograp'!A:A, 'Top 50 Cities in Spain Demograp'!B:B, "No match found", 0, 1)</f>
        <v>No match found</v>
      </c>
    </row>
    <row r="60" hidden="1">
      <c r="A60" s="16" t="s">
        <v>55</v>
      </c>
      <c r="B60" s="16" t="s">
        <v>21</v>
      </c>
      <c r="C60" s="16" t="s">
        <v>64</v>
      </c>
      <c r="D60" s="16" t="s">
        <v>59</v>
      </c>
      <c r="E60" s="17">
        <v>20.0</v>
      </c>
      <c r="F60" s="5" t="str">
        <f t="array" ref="F60">XLOOKUP(B60, 'Top 50 Cities in Spain Demograp'!A:A, 'Top 50 Cities in Spain Demograp'!B:B, "No match found", 0, 1)</f>
        <v>No match found</v>
      </c>
    </row>
    <row r="61" hidden="1">
      <c r="A61" s="16" t="s">
        <v>55</v>
      </c>
      <c r="B61" s="16" t="s">
        <v>21</v>
      </c>
      <c r="C61" s="16" t="s">
        <v>64</v>
      </c>
      <c r="D61" s="16" t="s">
        <v>60</v>
      </c>
      <c r="E61" s="17">
        <v>9.0</v>
      </c>
      <c r="F61" s="5" t="str">
        <f t="array" ref="F61">XLOOKUP(B61, 'Top 50 Cities in Spain Demograp'!A:A, 'Top 50 Cities in Spain Demograp'!B:B, "No match found", 0, 1)</f>
        <v>No match found</v>
      </c>
    </row>
    <row r="62" hidden="1">
      <c r="A62" s="16" t="s">
        <v>55</v>
      </c>
      <c r="B62" s="16" t="s">
        <v>22</v>
      </c>
      <c r="C62" s="16" t="s">
        <v>56</v>
      </c>
      <c r="D62" s="16" t="s">
        <v>57</v>
      </c>
      <c r="E62" s="17">
        <v>85.0</v>
      </c>
      <c r="F62" s="5" t="str">
        <f t="array" ref="F62">XLOOKUP(B62, 'Top 50 Cities in Spain Demograp'!A:A, 'Top 50 Cities in Spain Demograp'!B:B, "No match found", 0, 1)</f>
        <v>No match found</v>
      </c>
    </row>
    <row r="63" hidden="1">
      <c r="A63" s="16" t="s">
        <v>55</v>
      </c>
      <c r="B63" s="16" t="s">
        <v>22</v>
      </c>
      <c r="C63" s="16" t="s">
        <v>56</v>
      </c>
      <c r="D63" s="16" t="s">
        <v>58</v>
      </c>
      <c r="E63" s="17">
        <v>82.0</v>
      </c>
      <c r="F63" s="5" t="str">
        <f t="array" ref="F63">XLOOKUP(B63, 'Top 50 Cities in Spain Demograp'!A:A, 'Top 50 Cities in Spain Demograp'!B:B, "No match found", 0, 1)</f>
        <v>No match found</v>
      </c>
    </row>
    <row r="64" hidden="1">
      <c r="A64" s="16" t="s">
        <v>55</v>
      </c>
      <c r="B64" s="16" t="s">
        <v>22</v>
      </c>
      <c r="C64" s="16" t="s">
        <v>56</v>
      </c>
      <c r="D64" s="16" t="s">
        <v>59</v>
      </c>
      <c r="E64" s="17">
        <v>48.0</v>
      </c>
      <c r="F64" s="5" t="str">
        <f t="array" ref="F64">XLOOKUP(B64, 'Top 50 Cities in Spain Demograp'!A:A, 'Top 50 Cities in Spain Demograp'!B:B, "No match found", 0, 1)</f>
        <v>No match found</v>
      </c>
    </row>
    <row r="65" hidden="1">
      <c r="A65" s="16" t="s">
        <v>55</v>
      </c>
      <c r="B65" s="16" t="s">
        <v>22</v>
      </c>
      <c r="C65" s="16" t="s">
        <v>56</v>
      </c>
      <c r="D65" s="16" t="s">
        <v>60</v>
      </c>
      <c r="E65" s="17">
        <v>45.0</v>
      </c>
      <c r="F65" s="5" t="str">
        <f t="array" ref="F65">XLOOKUP(B65, 'Top 50 Cities in Spain Demograp'!A:A, 'Top 50 Cities in Spain Demograp'!B:B, "No match found", 0, 1)</f>
        <v>No match found</v>
      </c>
    </row>
    <row r="66" hidden="1">
      <c r="A66" s="16" t="s">
        <v>55</v>
      </c>
      <c r="B66" s="16" t="s">
        <v>22</v>
      </c>
      <c r="C66" s="16" t="s">
        <v>61</v>
      </c>
      <c r="D66" s="16" t="s">
        <v>57</v>
      </c>
      <c r="E66" s="17">
        <v>62.0</v>
      </c>
      <c r="F66" s="5" t="str">
        <f t="array" ref="F66">XLOOKUP(B66, 'Top 50 Cities in Spain Demograp'!A:A, 'Top 50 Cities in Spain Demograp'!B:B, "No match found", 0, 1)</f>
        <v>No match found</v>
      </c>
    </row>
    <row r="67" hidden="1">
      <c r="A67" s="16" t="s">
        <v>55</v>
      </c>
      <c r="B67" s="16" t="s">
        <v>22</v>
      </c>
      <c r="C67" s="16" t="s">
        <v>61</v>
      </c>
      <c r="D67" s="16" t="s">
        <v>58</v>
      </c>
      <c r="E67" s="17">
        <v>48.0</v>
      </c>
      <c r="F67" s="5" t="str">
        <f t="array" ref="F67">XLOOKUP(B67, 'Top 50 Cities in Spain Demograp'!A:A, 'Top 50 Cities in Spain Demograp'!B:B, "No match found", 0, 1)</f>
        <v>No match found</v>
      </c>
    </row>
    <row r="68" hidden="1">
      <c r="A68" s="16" t="s">
        <v>55</v>
      </c>
      <c r="B68" s="16" t="s">
        <v>22</v>
      </c>
      <c r="C68" s="16" t="s">
        <v>61</v>
      </c>
      <c r="D68" s="16" t="s">
        <v>59</v>
      </c>
      <c r="E68" s="17">
        <v>32.0</v>
      </c>
      <c r="F68" s="5" t="str">
        <f t="array" ref="F68">XLOOKUP(B68, 'Top 50 Cities in Spain Demograp'!A:A, 'Top 50 Cities in Spain Demograp'!B:B, "No match found", 0, 1)</f>
        <v>No match found</v>
      </c>
    </row>
    <row r="69" hidden="1">
      <c r="A69" s="16" t="s">
        <v>55</v>
      </c>
      <c r="B69" s="16" t="s">
        <v>22</v>
      </c>
      <c r="C69" s="16" t="s">
        <v>61</v>
      </c>
      <c r="D69" s="16" t="s">
        <v>60</v>
      </c>
      <c r="E69" s="17">
        <v>25.0</v>
      </c>
      <c r="F69" s="5" t="str">
        <f t="array" ref="F69">XLOOKUP(B69, 'Top 50 Cities in Spain Demograp'!A:A, 'Top 50 Cities in Spain Demograp'!B:B, "No match found", 0, 1)</f>
        <v>No match found</v>
      </c>
    </row>
    <row r="70" hidden="1">
      <c r="A70" s="16" t="s">
        <v>55</v>
      </c>
      <c r="B70" s="16" t="s">
        <v>22</v>
      </c>
      <c r="C70" s="16" t="s">
        <v>62</v>
      </c>
      <c r="D70" s="16" t="s">
        <v>57</v>
      </c>
      <c r="E70" s="17">
        <v>65.0</v>
      </c>
      <c r="F70" s="5" t="str">
        <f t="array" ref="F70">XLOOKUP(B70, 'Top 50 Cities in Spain Demograp'!A:A, 'Top 50 Cities in Spain Demograp'!B:B, "No match found", 0, 1)</f>
        <v>No match found</v>
      </c>
    </row>
    <row r="71" hidden="1">
      <c r="A71" s="16" t="s">
        <v>55</v>
      </c>
      <c r="B71" s="16" t="s">
        <v>22</v>
      </c>
      <c r="C71" s="16" t="s">
        <v>62</v>
      </c>
      <c r="D71" s="16" t="s">
        <v>58</v>
      </c>
      <c r="E71" s="17">
        <v>55.0</v>
      </c>
      <c r="F71" s="5" t="str">
        <f t="array" ref="F71">XLOOKUP(B71, 'Top 50 Cities in Spain Demograp'!A:A, 'Top 50 Cities in Spain Demograp'!B:B, "No match found", 0, 1)</f>
        <v>No match found</v>
      </c>
    </row>
    <row r="72" hidden="1">
      <c r="A72" s="16" t="s">
        <v>55</v>
      </c>
      <c r="B72" s="16" t="s">
        <v>22</v>
      </c>
      <c r="C72" s="16" t="s">
        <v>62</v>
      </c>
      <c r="D72" s="16" t="s">
        <v>59</v>
      </c>
      <c r="E72" s="17">
        <v>35.0</v>
      </c>
      <c r="F72" s="5" t="str">
        <f t="array" ref="F72">XLOOKUP(B72, 'Top 50 Cities in Spain Demograp'!A:A, 'Top 50 Cities in Spain Demograp'!B:B, "No match found", 0, 1)</f>
        <v>No match found</v>
      </c>
    </row>
    <row r="73" hidden="1">
      <c r="A73" s="16" t="s">
        <v>55</v>
      </c>
      <c r="B73" s="16" t="s">
        <v>22</v>
      </c>
      <c r="C73" s="16" t="s">
        <v>62</v>
      </c>
      <c r="D73" s="16" t="s">
        <v>60</v>
      </c>
      <c r="E73" s="17">
        <v>20.0</v>
      </c>
      <c r="F73" s="5" t="str">
        <f t="array" ref="F73">XLOOKUP(B73, 'Top 50 Cities in Spain Demograp'!A:A, 'Top 50 Cities in Spain Demograp'!B:B, "No match found", 0, 1)</f>
        <v>No match found</v>
      </c>
    </row>
    <row r="74" hidden="1">
      <c r="A74" s="16" t="s">
        <v>55</v>
      </c>
      <c r="B74" s="16" t="s">
        <v>22</v>
      </c>
      <c r="C74" s="16" t="s">
        <v>63</v>
      </c>
      <c r="D74" s="16" t="s">
        <v>57</v>
      </c>
      <c r="E74" s="17">
        <v>68.0</v>
      </c>
      <c r="F74" s="5" t="str">
        <f t="array" ref="F74">XLOOKUP(B74, 'Top 50 Cities in Spain Demograp'!A:A, 'Top 50 Cities in Spain Demograp'!B:B, "No match found", 0, 1)</f>
        <v>No match found</v>
      </c>
    </row>
    <row r="75" hidden="1">
      <c r="A75" s="16" t="s">
        <v>55</v>
      </c>
      <c r="B75" s="16" t="s">
        <v>22</v>
      </c>
      <c r="C75" s="16" t="s">
        <v>63</v>
      </c>
      <c r="D75" s="16" t="s">
        <v>58</v>
      </c>
      <c r="E75" s="17">
        <v>58.0</v>
      </c>
      <c r="F75" s="5" t="str">
        <f t="array" ref="F75">XLOOKUP(B75, 'Top 50 Cities in Spain Demograp'!A:A, 'Top 50 Cities in Spain Demograp'!B:B, "No match found", 0, 1)</f>
        <v>No match found</v>
      </c>
    </row>
    <row r="76" hidden="1">
      <c r="A76" s="16" t="s">
        <v>55</v>
      </c>
      <c r="B76" s="16" t="s">
        <v>22</v>
      </c>
      <c r="C76" s="16" t="s">
        <v>63</v>
      </c>
      <c r="D76" s="16" t="s">
        <v>59</v>
      </c>
      <c r="E76" s="17">
        <v>38.0</v>
      </c>
      <c r="F76" s="5" t="str">
        <f t="array" ref="F76">XLOOKUP(B76, 'Top 50 Cities in Spain Demograp'!A:A, 'Top 50 Cities in Spain Demograp'!B:B, "No match found", 0, 1)</f>
        <v>No match found</v>
      </c>
    </row>
    <row r="77" hidden="1">
      <c r="A77" s="16" t="s">
        <v>55</v>
      </c>
      <c r="B77" s="16" t="s">
        <v>22</v>
      </c>
      <c r="C77" s="16" t="s">
        <v>63</v>
      </c>
      <c r="D77" s="16" t="s">
        <v>60</v>
      </c>
      <c r="E77" s="17">
        <v>22.0</v>
      </c>
      <c r="F77" s="5" t="str">
        <f t="array" ref="F77">XLOOKUP(B77, 'Top 50 Cities in Spain Demograp'!A:A, 'Top 50 Cities in Spain Demograp'!B:B, "No match found", 0, 1)</f>
        <v>No match found</v>
      </c>
    </row>
    <row r="78" hidden="1">
      <c r="A78" s="16" t="s">
        <v>55</v>
      </c>
      <c r="B78" s="16" t="s">
        <v>22</v>
      </c>
      <c r="C78" s="16" t="s">
        <v>64</v>
      </c>
      <c r="D78" s="16" t="s">
        <v>57</v>
      </c>
      <c r="E78" s="17">
        <v>32.0</v>
      </c>
      <c r="F78" s="5" t="str">
        <f t="array" ref="F78">XLOOKUP(B78, 'Top 50 Cities in Spain Demograp'!A:A, 'Top 50 Cities in Spain Demograp'!B:B, "No match found", 0, 1)</f>
        <v>No match found</v>
      </c>
    </row>
    <row r="79" hidden="1">
      <c r="A79" s="16" t="s">
        <v>55</v>
      </c>
      <c r="B79" s="16" t="s">
        <v>22</v>
      </c>
      <c r="C79" s="16" t="s">
        <v>64</v>
      </c>
      <c r="D79" s="16" t="s">
        <v>58</v>
      </c>
      <c r="E79" s="17">
        <v>11.0</v>
      </c>
      <c r="F79" s="5" t="str">
        <f t="array" ref="F79">XLOOKUP(B79, 'Top 50 Cities in Spain Demograp'!A:A, 'Top 50 Cities in Spain Demograp'!B:B, "No match found", 0, 1)</f>
        <v>No match found</v>
      </c>
    </row>
    <row r="80" hidden="1">
      <c r="A80" s="16" t="s">
        <v>55</v>
      </c>
      <c r="B80" s="16" t="s">
        <v>22</v>
      </c>
      <c r="C80" s="16" t="s">
        <v>64</v>
      </c>
      <c r="D80" s="16" t="s">
        <v>59</v>
      </c>
      <c r="E80" s="17">
        <v>18.0</v>
      </c>
      <c r="F80" s="5" t="str">
        <f t="array" ref="F80">XLOOKUP(B80, 'Top 50 Cities in Spain Demograp'!A:A, 'Top 50 Cities in Spain Demograp'!B:B, "No match found", 0, 1)</f>
        <v>No match found</v>
      </c>
    </row>
    <row r="81" hidden="1">
      <c r="A81" s="16" t="s">
        <v>55</v>
      </c>
      <c r="B81" s="16" t="s">
        <v>22</v>
      </c>
      <c r="C81" s="16" t="s">
        <v>64</v>
      </c>
      <c r="D81" s="16" t="s">
        <v>60</v>
      </c>
      <c r="E81" s="17">
        <v>4.0</v>
      </c>
      <c r="F81" s="5" t="str">
        <f t="array" ref="F81">XLOOKUP(B81, 'Top 50 Cities in Spain Demograp'!A:A, 'Top 50 Cities in Spain Demograp'!B:B, "No match found", 0, 1)</f>
        <v>No match found</v>
      </c>
    </row>
    <row r="82" hidden="1">
      <c r="A82" s="16" t="s">
        <v>55</v>
      </c>
      <c r="B82" s="16" t="s">
        <v>23</v>
      </c>
      <c r="C82" s="16" t="s">
        <v>56</v>
      </c>
      <c r="D82" s="16" t="s">
        <v>57</v>
      </c>
      <c r="E82" s="17">
        <v>78.0</v>
      </c>
      <c r="F82" s="5" t="str">
        <f t="array" ref="F82">XLOOKUP(B82, 'Top 50 Cities in Spain Demograp'!A:A, 'Top 50 Cities in Spain Demograp'!B:B, "No match found", 0, 1)</f>
        <v>No match found</v>
      </c>
    </row>
    <row r="83" hidden="1">
      <c r="A83" s="16" t="s">
        <v>55</v>
      </c>
      <c r="B83" s="16" t="s">
        <v>23</v>
      </c>
      <c r="C83" s="16" t="s">
        <v>56</v>
      </c>
      <c r="D83" s="16" t="s">
        <v>58</v>
      </c>
      <c r="E83" s="17">
        <v>75.0</v>
      </c>
      <c r="F83" s="5" t="str">
        <f t="array" ref="F83">XLOOKUP(B83, 'Top 50 Cities in Spain Demograp'!A:A, 'Top 50 Cities in Spain Demograp'!B:B, "No match found", 0, 1)</f>
        <v>No match found</v>
      </c>
    </row>
    <row r="84" hidden="1">
      <c r="A84" s="16" t="s">
        <v>55</v>
      </c>
      <c r="B84" s="16" t="s">
        <v>23</v>
      </c>
      <c r="C84" s="16" t="s">
        <v>56</v>
      </c>
      <c r="D84" s="16" t="s">
        <v>59</v>
      </c>
      <c r="E84" s="17">
        <v>42.0</v>
      </c>
      <c r="F84" s="5" t="str">
        <f t="array" ref="F84">XLOOKUP(B84, 'Top 50 Cities in Spain Demograp'!A:A, 'Top 50 Cities in Spain Demograp'!B:B, "No match found", 0, 1)</f>
        <v>No match found</v>
      </c>
    </row>
    <row r="85" hidden="1">
      <c r="A85" s="16" t="s">
        <v>55</v>
      </c>
      <c r="B85" s="16" t="s">
        <v>23</v>
      </c>
      <c r="C85" s="16" t="s">
        <v>56</v>
      </c>
      <c r="D85" s="16" t="s">
        <v>60</v>
      </c>
      <c r="E85" s="17">
        <v>70.0</v>
      </c>
      <c r="F85" s="5" t="str">
        <f t="array" ref="F85">XLOOKUP(B85, 'Top 50 Cities in Spain Demograp'!A:A, 'Top 50 Cities in Spain Demograp'!B:B, "No match found", 0, 1)</f>
        <v>No match found</v>
      </c>
    </row>
    <row r="86" hidden="1">
      <c r="A86" s="16" t="s">
        <v>55</v>
      </c>
      <c r="B86" s="16" t="s">
        <v>23</v>
      </c>
      <c r="C86" s="16" t="s">
        <v>61</v>
      </c>
      <c r="D86" s="16" t="s">
        <v>57</v>
      </c>
      <c r="E86" s="17">
        <v>68.0</v>
      </c>
      <c r="F86" s="5" t="str">
        <f t="array" ref="F86">XLOOKUP(B86, 'Top 50 Cities in Spain Demograp'!A:A, 'Top 50 Cities in Spain Demograp'!B:B, "No match found", 0, 1)</f>
        <v>No match found</v>
      </c>
    </row>
    <row r="87" hidden="1">
      <c r="A87" s="16" t="s">
        <v>55</v>
      </c>
      <c r="B87" s="16" t="s">
        <v>23</v>
      </c>
      <c r="C87" s="16" t="s">
        <v>61</v>
      </c>
      <c r="D87" s="16" t="s">
        <v>58</v>
      </c>
      <c r="E87" s="17">
        <v>62.0</v>
      </c>
      <c r="F87" s="5" t="str">
        <f t="array" ref="F87">XLOOKUP(B87, 'Top 50 Cities in Spain Demograp'!A:A, 'Top 50 Cities in Spain Demograp'!B:B, "No match found", 0, 1)</f>
        <v>No match found</v>
      </c>
    </row>
    <row r="88" hidden="1">
      <c r="A88" s="16" t="s">
        <v>55</v>
      </c>
      <c r="B88" s="16" t="s">
        <v>23</v>
      </c>
      <c r="C88" s="16" t="s">
        <v>61</v>
      </c>
      <c r="D88" s="16" t="s">
        <v>59</v>
      </c>
      <c r="E88" s="17">
        <v>34.0</v>
      </c>
      <c r="F88" s="5" t="str">
        <f t="array" ref="F88">XLOOKUP(B88, 'Top 50 Cities in Spain Demograp'!A:A, 'Top 50 Cities in Spain Demograp'!B:B, "No match found", 0, 1)</f>
        <v>No match found</v>
      </c>
    </row>
    <row r="89" hidden="1">
      <c r="A89" s="16" t="s">
        <v>55</v>
      </c>
      <c r="B89" s="16" t="s">
        <v>23</v>
      </c>
      <c r="C89" s="16" t="s">
        <v>61</v>
      </c>
      <c r="D89" s="16" t="s">
        <v>60</v>
      </c>
      <c r="E89" s="17">
        <v>65.0</v>
      </c>
      <c r="F89" s="5" t="str">
        <f t="array" ref="F89">XLOOKUP(B89, 'Top 50 Cities in Spain Demograp'!A:A, 'Top 50 Cities in Spain Demograp'!B:B, "No match found", 0, 1)</f>
        <v>No match found</v>
      </c>
    </row>
    <row r="90" hidden="1">
      <c r="A90" s="16" t="s">
        <v>55</v>
      </c>
      <c r="B90" s="16" t="s">
        <v>23</v>
      </c>
      <c r="C90" s="16" t="s">
        <v>62</v>
      </c>
      <c r="D90" s="16" t="s">
        <v>57</v>
      </c>
      <c r="E90" s="17">
        <v>58.0</v>
      </c>
      <c r="F90" s="5" t="str">
        <f t="array" ref="F90">XLOOKUP(B90, 'Top 50 Cities in Spain Demograp'!A:A, 'Top 50 Cities in Spain Demograp'!B:B, "No match found", 0, 1)</f>
        <v>No match found</v>
      </c>
    </row>
    <row r="91" hidden="1">
      <c r="A91" s="16" t="s">
        <v>55</v>
      </c>
      <c r="B91" s="16" t="s">
        <v>23</v>
      </c>
      <c r="C91" s="16" t="s">
        <v>62</v>
      </c>
      <c r="D91" s="16" t="s">
        <v>58</v>
      </c>
      <c r="E91" s="17">
        <v>49.0</v>
      </c>
      <c r="F91" s="5" t="str">
        <f t="array" ref="F91">XLOOKUP(B91, 'Top 50 Cities in Spain Demograp'!A:A, 'Top 50 Cities in Spain Demograp'!B:B, "No match found", 0, 1)</f>
        <v>No match found</v>
      </c>
    </row>
    <row r="92" hidden="1">
      <c r="A92" s="16" t="s">
        <v>55</v>
      </c>
      <c r="B92" s="16" t="s">
        <v>23</v>
      </c>
      <c r="C92" s="16" t="s">
        <v>62</v>
      </c>
      <c r="D92" s="16" t="s">
        <v>59</v>
      </c>
      <c r="E92" s="17">
        <v>29.0</v>
      </c>
      <c r="F92" s="5" t="str">
        <f t="array" ref="F92">XLOOKUP(B92, 'Top 50 Cities in Spain Demograp'!A:A, 'Top 50 Cities in Spain Demograp'!B:B, "No match found", 0, 1)</f>
        <v>No match found</v>
      </c>
    </row>
    <row r="93" hidden="1">
      <c r="A93" s="16" t="s">
        <v>55</v>
      </c>
      <c r="B93" s="16" t="s">
        <v>23</v>
      </c>
      <c r="C93" s="16" t="s">
        <v>62</v>
      </c>
      <c r="D93" s="16" t="s">
        <v>60</v>
      </c>
      <c r="E93" s="17">
        <v>35.0</v>
      </c>
      <c r="F93" s="5" t="str">
        <f t="array" ref="F93">XLOOKUP(B93, 'Top 50 Cities in Spain Demograp'!A:A, 'Top 50 Cities in Spain Demograp'!B:B, "No match found", 0, 1)</f>
        <v>No match found</v>
      </c>
    </row>
    <row r="94" hidden="1">
      <c r="A94" s="16" t="s">
        <v>55</v>
      </c>
      <c r="B94" s="16" t="s">
        <v>23</v>
      </c>
      <c r="C94" s="16" t="s">
        <v>63</v>
      </c>
      <c r="D94" s="16" t="s">
        <v>57</v>
      </c>
      <c r="E94" s="17">
        <v>45.0</v>
      </c>
      <c r="F94" s="5" t="str">
        <f t="array" ref="F94">XLOOKUP(B94, 'Top 50 Cities in Spain Demograp'!A:A, 'Top 50 Cities in Spain Demograp'!B:B, "No match found", 0, 1)</f>
        <v>No match found</v>
      </c>
    </row>
    <row r="95" hidden="1">
      <c r="A95" s="16" t="s">
        <v>55</v>
      </c>
      <c r="B95" s="16" t="s">
        <v>23</v>
      </c>
      <c r="C95" s="16" t="s">
        <v>63</v>
      </c>
      <c r="D95" s="16" t="s">
        <v>58</v>
      </c>
      <c r="E95" s="17">
        <v>38.0</v>
      </c>
      <c r="F95" s="5" t="str">
        <f t="array" ref="F95">XLOOKUP(B95, 'Top 50 Cities in Spain Demograp'!A:A, 'Top 50 Cities in Spain Demograp'!B:B, "No match found", 0, 1)</f>
        <v>No match found</v>
      </c>
    </row>
    <row r="96" hidden="1">
      <c r="A96" s="16" t="s">
        <v>55</v>
      </c>
      <c r="B96" s="16" t="s">
        <v>23</v>
      </c>
      <c r="C96" s="16" t="s">
        <v>63</v>
      </c>
      <c r="D96" s="16" t="s">
        <v>59</v>
      </c>
      <c r="E96" s="17">
        <v>22.0</v>
      </c>
      <c r="F96" s="5" t="str">
        <f t="array" ref="F96">XLOOKUP(B96, 'Top 50 Cities in Spain Demograp'!A:A, 'Top 50 Cities in Spain Demograp'!B:B, "No match found", 0, 1)</f>
        <v>No match found</v>
      </c>
    </row>
    <row r="97" hidden="1">
      <c r="A97" s="16" t="s">
        <v>55</v>
      </c>
      <c r="B97" s="16" t="s">
        <v>23</v>
      </c>
      <c r="C97" s="16" t="s">
        <v>63</v>
      </c>
      <c r="D97" s="16" t="s">
        <v>60</v>
      </c>
      <c r="E97" s="17">
        <v>25.0</v>
      </c>
      <c r="F97" s="5" t="str">
        <f t="array" ref="F97">XLOOKUP(B97, 'Top 50 Cities in Spain Demograp'!A:A, 'Top 50 Cities in Spain Demograp'!B:B, "No match found", 0, 1)</f>
        <v>No match found</v>
      </c>
    </row>
    <row r="98" hidden="1">
      <c r="A98" s="16" t="s">
        <v>55</v>
      </c>
      <c r="B98" s="16" t="s">
        <v>23</v>
      </c>
      <c r="C98" s="16" t="s">
        <v>64</v>
      </c>
      <c r="D98" s="16" t="s">
        <v>57</v>
      </c>
      <c r="E98" s="17">
        <v>42.0</v>
      </c>
      <c r="F98" s="5" t="str">
        <f t="array" ref="F98">XLOOKUP(B98, 'Top 50 Cities in Spain Demograp'!A:A, 'Top 50 Cities in Spain Demograp'!B:B, "No match found", 0, 1)</f>
        <v>No match found</v>
      </c>
    </row>
    <row r="99" hidden="1">
      <c r="A99" s="16" t="s">
        <v>55</v>
      </c>
      <c r="B99" s="16" t="s">
        <v>23</v>
      </c>
      <c r="C99" s="16" t="s">
        <v>64</v>
      </c>
      <c r="D99" s="16" t="s">
        <v>58</v>
      </c>
      <c r="E99" s="17">
        <v>18.0</v>
      </c>
      <c r="F99" s="5" t="str">
        <f t="array" ref="F99">XLOOKUP(B99, 'Top 50 Cities in Spain Demograp'!A:A, 'Top 50 Cities in Spain Demograp'!B:B, "No match found", 0, 1)</f>
        <v>No match found</v>
      </c>
    </row>
    <row r="100" hidden="1">
      <c r="A100" s="16" t="s">
        <v>55</v>
      </c>
      <c r="B100" s="16" t="s">
        <v>23</v>
      </c>
      <c r="C100" s="16" t="s">
        <v>64</v>
      </c>
      <c r="D100" s="16" t="s">
        <v>59</v>
      </c>
      <c r="E100" s="17">
        <v>28.0</v>
      </c>
      <c r="F100" s="5" t="str">
        <f t="array" ref="F100">XLOOKUP(B100, 'Top 50 Cities in Spain Demograp'!A:A, 'Top 50 Cities in Spain Demograp'!B:B, "No match found", 0, 1)</f>
        <v>No match found</v>
      </c>
    </row>
    <row r="101" hidden="1">
      <c r="A101" s="16" t="s">
        <v>55</v>
      </c>
      <c r="B101" s="16" t="s">
        <v>23</v>
      </c>
      <c r="C101" s="16" t="s">
        <v>64</v>
      </c>
      <c r="D101" s="16" t="s">
        <v>60</v>
      </c>
      <c r="E101" s="17">
        <v>15.0</v>
      </c>
      <c r="F101" s="5" t="str">
        <f t="array" ref="F101">XLOOKUP(B101, 'Top 50 Cities in Spain Demograp'!A:A, 'Top 50 Cities in Spain Demograp'!B:B, "No match found", 0, 1)</f>
        <v>No match found</v>
      </c>
    </row>
    <row r="102" hidden="1">
      <c r="A102" s="16" t="s">
        <v>55</v>
      </c>
      <c r="B102" s="16" t="s">
        <v>24</v>
      </c>
      <c r="C102" s="16" t="s">
        <v>56</v>
      </c>
      <c r="D102" s="16" t="s">
        <v>57</v>
      </c>
      <c r="E102" s="17">
        <v>76.0</v>
      </c>
      <c r="F102" s="5" t="str">
        <f t="array" ref="F102">XLOOKUP(B102, 'Top 50 Cities in Spain Demograp'!A:A, 'Top 50 Cities in Spain Demograp'!B:B, "No match found", 0, 1)</f>
        <v>No match found</v>
      </c>
    </row>
    <row r="103" hidden="1">
      <c r="A103" s="16" t="s">
        <v>55</v>
      </c>
      <c r="B103" s="16" t="s">
        <v>24</v>
      </c>
      <c r="C103" s="16" t="s">
        <v>56</v>
      </c>
      <c r="D103" s="16" t="s">
        <v>58</v>
      </c>
      <c r="E103" s="17">
        <v>73.0</v>
      </c>
      <c r="F103" s="5" t="str">
        <f t="array" ref="F103">XLOOKUP(B103, 'Top 50 Cities in Spain Demograp'!A:A, 'Top 50 Cities in Spain Demograp'!B:B, "No match found", 0, 1)</f>
        <v>No match found</v>
      </c>
    </row>
    <row r="104" hidden="1">
      <c r="A104" s="16" t="s">
        <v>55</v>
      </c>
      <c r="B104" s="16" t="s">
        <v>24</v>
      </c>
      <c r="C104" s="16" t="s">
        <v>56</v>
      </c>
      <c r="D104" s="16" t="s">
        <v>59</v>
      </c>
      <c r="E104" s="17">
        <v>40.0</v>
      </c>
      <c r="F104" s="5" t="str">
        <f t="array" ref="F104">XLOOKUP(B104, 'Top 50 Cities in Spain Demograp'!A:A, 'Top 50 Cities in Spain Demograp'!B:B, "No match found", 0, 1)</f>
        <v>No match found</v>
      </c>
    </row>
    <row r="105" hidden="1">
      <c r="A105" s="16" t="s">
        <v>55</v>
      </c>
      <c r="B105" s="16" t="s">
        <v>24</v>
      </c>
      <c r="C105" s="16" t="s">
        <v>56</v>
      </c>
      <c r="D105" s="16" t="s">
        <v>60</v>
      </c>
      <c r="E105" s="17">
        <v>58.0</v>
      </c>
      <c r="F105" s="5" t="str">
        <f t="array" ref="F105">XLOOKUP(B105, 'Top 50 Cities in Spain Demograp'!A:A, 'Top 50 Cities in Spain Demograp'!B:B, "No match found", 0, 1)</f>
        <v>No match found</v>
      </c>
    </row>
    <row r="106" hidden="1">
      <c r="A106" s="16" t="s">
        <v>55</v>
      </c>
      <c r="B106" s="16" t="s">
        <v>24</v>
      </c>
      <c r="C106" s="16" t="s">
        <v>61</v>
      </c>
      <c r="D106" s="16" t="s">
        <v>57</v>
      </c>
      <c r="E106" s="17">
        <v>65.0</v>
      </c>
      <c r="F106" s="5" t="str">
        <f t="array" ref="F106">XLOOKUP(B106, 'Top 50 Cities in Spain Demograp'!A:A, 'Top 50 Cities in Spain Demograp'!B:B, "No match found", 0, 1)</f>
        <v>No match found</v>
      </c>
    </row>
    <row r="107" hidden="1">
      <c r="A107" s="16" t="s">
        <v>55</v>
      </c>
      <c r="B107" s="16" t="s">
        <v>24</v>
      </c>
      <c r="C107" s="16" t="s">
        <v>61</v>
      </c>
      <c r="D107" s="16" t="s">
        <v>58</v>
      </c>
      <c r="E107" s="17">
        <v>55.0</v>
      </c>
      <c r="F107" s="5" t="str">
        <f t="array" ref="F107">XLOOKUP(B107, 'Top 50 Cities in Spain Demograp'!A:A, 'Top 50 Cities in Spain Demograp'!B:B, "No match found", 0, 1)</f>
        <v>No match found</v>
      </c>
    </row>
    <row r="108" hidden="1">
      <c r="A108" s="16" t="s">
        <v>55</v>
      </c>
      <c r="B108" s="16" t="s">
        <v>24</v>
      </c>
      <c r="C108" s="16" t="s">
        <v>61</v>
      </c>
      <c r="D108" s="16" t="s">
        <v>59</v>
      </c>
      <c r="E108" s="17">
        <v>30.0</v>
      </c>
      <c r="F108" s="5" t="str">
        <f t="array" ref="F108">XLOOKUP(B108, 'Top 50 Cities in Spain Demograp'!A:A, 'Top 50 Cities in Spain Demograp'!B:B, "No match found", 0, 1)</f>
        <v>No match found</v>
      </c>
    </row>
    <row r="109" hidden="1">
      <c r="A109" s="16" t="s">
        <v>55</v>
      </c>
      <c r="B109" s="16" t="s">
        <v>24</v>
      </c>
      <c r="C109" s="16" t="s">
        <v>61</v>
      </c>
      <c r="D109" s="16" t="s">
        <v>60</v>
      </c>
      <c r="E109" s="17">
        <v>48.0</v>
      </c>
      <c r="F109" s="5" t="str">
        <f t="array" ref="F109">XLOOKUP(B109, 'Top 50 Cities in Spain Demograp'!A:A, 'Top 50 Cities in Spain Demograp'!B:B, "No match found", 0, 1)</f>
        <v>No match found</v>
      </c>
    </row>
    <row r="110" hidden="1">
      <c r="A110" s="16" t="s">
        <v>55</v>
      </c>
      <c r="B110" s="16" t="s">
        <v>24</v>
      </c>
      <c r="C110" s="16" t="s">
        <v>62</v>
      </c>
      <c r="D110" s="16" t="s">
        <v>57</v>
      </c>
      <c r="E110" s="17">
        <v>62.0</v>
      </c>
      <c r="F110" s="5" t="str">
        <f t="array" ref="F110">XLOOKUP(B110, 'Top 50 Cities in Spain Demograp'!A:A, 'Top 50 Cities in Spain Demograp'!B:B, "No match found", 0, 1)</f>
        <v>No match found</v>
      </c>
    </row>
    <row r="111" hidden="1">
      <c r="A111" s="16" t="s">
        <v>55</v>
      </c>
      <c r="B111" s="16" t="s">
        <v>24</v>
      </c>
      <c r="C111" s="16" t="s">
        <v>62</v>
      </c>
      <c r="D111" s="16" t="s">
        <v>58</v>
      </c>
      <c r="E111" s="17">
        <v>52.0</v>
      </c>
      <c r="F111" s="5" t="str">
        <f t="array" ref="F111">XLOOKUP(B111, 'Top 50 Cities in Spain Demograp'!A:A, 'Top 50 Cities in Spain Demograp'!B:B, "No match found", 0, 1)</f>
        <v>No match found</v>
      </c>
    </row>
    <row r="112" hidden="1">
      <c r="A112" s="16" t="s">
        <v>55</v>
      </c>
      <c r="B112" s="16" t="s">
        <v>24</v>
      </c>
      <c r="C112" s="16" t="s">
        <v>62</v>
      </c>
      <c r="D112" s="16" t="s">
        <v>59</v>
      </c>
      <c r="E112" s="17">
        <v>28.0</v>
      </c>
      <c r="F112" s="5" t="str">
        <f t="array" ref="F112">XLOOKUP(B112, 'Top 50 Cities in Spain Demograp'!A:A, 'Top 50 Cities in Spain Demograp'!B:B, "No match found", 0, 1)</f>
        <v>No match found</v>
      </c>
    </row>
    <row r="113" hidden="1">
      <c r="A113" s="16" t="s">
        <v>55</v>
      </c>
      <c r="B113" s="16" t="s">
        <v>24</v>
      </c>
      <c r="C113" s="16" t="s">
        <v>62</v>
      </c>
      <c r="D113" s="16" t="s">
        <v>60</v>
      </c>
      <c r="E113" s="17">
        <v>32.0</v>
      </c>
      <c r="F113" s="5" t="str">
        <f t="array" ref="F113">XLOOKUP(B113, 'Top 50 Cities in Spain Demograp'!A:A, 'Top 50 Cities in Spain Demograp'!B:B, "No match found", 0, 1)</f>
        <v>No match found</v>
      </c>
    </row>
    <row r="114" hidden="1">
      <c r="A114" s="16" t="s">
        <v>55</v>
      </c>
      <c r="B114" s="16" t="s">
        <v>24</v>
      </c>
      <c r="C114" s="16" t="s">
        <v>63</v>
      </c>
      <c r="D114" s="16" t="s">
        <v>57</v>
      </c>
      <c r="E114" s="17">
        <v>58.0</v>
      </c>
      <c r="F114" s="5" t="str">
        <f t="array" ref="F114">XLOOKUP(B114, 'Top 50 Cities in Spain Demograp'!A:A, 'Top 50 Cities in Spain Demograp'!B:B, "No match found", 0, 1)</f>
        <v>No match found</v>
      </c>
    </row>
    <row r="115" hidden="1">
      <c r="A115" s="16" t="s">
        <v>55</v>
      </c>
      <c r="B115" s="16" t="s">
        <v>24</v>
      </c>
      <c r="C115" s="16" t="s">
        <v>63</v>
      </c>
      <c r="D115" s="16" t="s">
        <v>58</v>
      </c>
      <c r="E115" s="17">
        <v>48.0</v>
      </c>
      <c r="F115" s="5" t="str">
        <f t="array" ref="F115">XLOOKUP(B115, 'Top 50 Cities in Spain Demograp'!A:A, 'Top 50 Cities in Spain Demograp'!B:B, "No match found", 0, 1)</f>
        <v>No match found</v>
      </c>
    </row>
    <row r="116" hidden="1">
      <c r="A116" s="16" t="s">
        <v>55</v>
      </c>
      <c r="B116" s="16" t="s">
        <v>24</v>
      </c>
      <c r="C116" s="16" t="s">
        <v>63</v>
      </c>
      <c r="D116" s="16" t="s">
        <v>59</v>
      </c>
      <c r="E116" s="17">
        <v>25.0</v>
      </c>
      <c r="F116" s="5" t="str">
        <f t="array" ref="F116">XLOOKUP(B116, 'Top 50 Cities in Spain Demograp'!A:A, 'Top 50 Cities in Spain Demograp'!B:B, "No match found", 0, 1)</f>
        <v>No match found</v>
      </c>
    </row>
    <row r="117" hidden="1">
      <c r="A117" s="16" t="s">
        <v>55</v>
      </c>
      <c r="B117" s="16" t="s">
        <v>24</v>
      </c>
      <c r="C117" s="16" t="s">
        <v>63</v>
      </c>
      <c r="D117" s="16" t="s">
        <v>60</v>
      </c>
      <c r="E117" s="17">
        <v>24.0</v>
      </c>
      <c r="F117" s="5" t="str">
        <f t="array" ref="F117">XLOOKUP(B117, 'Top 50 Cities in Spain Demograp'!A:A, 'Top 50 Cities in Spain Demograp'!B:B, "No match found", 0, 1)</f>
        <v>No match found</v>
      </c>
    </row>
    <row r="118" hidden="1">
      <c r="A118" s="16" t="s">
        <v>55</v>
      </c>
      <c r="B118" s="16" t="s">
        <v>24</v>
      </c>
      <c r="C118" s="16" t="s">
        <v>64</v>
      </c>
      <c r="D118" s="16" t="s">
        <v>57</v>
      </c>
      <c r="E118" s="17">
        <v>30.0</v>
      </c>
      <c r="F118" s="5" t="str">
        <f t="array" ref="F118">XLOOKUP(B118, 'Top 50 Cities in Spain Demograp'!A:A, 'Top 50 Cities in Spain Demograp'!B:B, "No match found", 0, 1)</f>
        <v>No match found</v>
      </c>
    </row>
    <row r="119" hidden="1">
      <c r="A119" s="16" t="s">
        <v>55</v>
      </c>
      <c r="B119" s="16" t="s">
        <v>24</v>
      </c>
      <c r="C119" s="16" t="s">
        <v>64</v>
      </c>
      <c r="D119" s="16" t="s">
        <v>58</v>
      </c>
      <c r="E119" s="17">
        <v>10.0</v>
      </c>
      <c r="F119" s="5" t="str">
        <f t="array" ref="F119">XLOOKUP(B119, 'Top 50 Cities in Spain Demograp'!A:A, 'Top 50 Cities in Spain Demograp'!B:B, "No match found", 0, 1)</f>
        <v>No match found</v>
      </c>
    </row>
    <row r="120" hidden="1">
      <c r="A120" s="16" t="s">
        <v>55</v>
      </c>
      <c r="B120" s="16" t="s">
        <v>24</v>
      </c>
      <c r="C120" s="16" t="s">
        <v>64</v>
      </c>
      <c r="D120" s="16" t="s">
        <v>59</v>
      </c>
      <c r="E120" s="17">
        <v>15.0</v>
      </c>
      <c r="F120" s="5" t="str">
        <f t="array" ref="F120">XLOOKUP(B120, 'Top 50 Cities in Spain Demograp'!A:A, 'Top 50 Cities in Spain Demograp'!B:B, "No match found", 0, 1)</f>
        <v>No match found</v>
      </c>
    </row>
    <row r="121" hidden="1">
      <c r="A121" s="16" t="s">
        <v>55</v>
      </c>
      <c r="B121" s="16" t="s">
        <v>24</v>
      </c>
      <c r="C121" s="16" t="s">
        <v>64</v>
      </c>
      <c r="D121" s="16" t="s">
        <v>60</v>
      </c>
      <c r="E121" s="17">
        <v>6.0</v>
      </c>
      <c r="F121" s="5" t="str">
        <f t="array" ref="F121">XLOOKUP(B121, 'Top 50 Cities in Spain Demograp'!A:A, 'Top 50 Cities in Spain Demograp'!B:B, "No match found", 0, 1)</f>
        <v>No match found</v>
      </c>
    </row>
    <row r="122" hidden="1">
      <c r="A122" s="16" t="s">
        <v>55</v>
      </c>
      <c r="B122" s="16" t="s">
        <v>25</v>
      </c>
      <c r="C122" s="16" t="s">
        <v>56</v>
      </c>
      <c r="D122" s="16" t="s">
        <v>57</v>
      </c>
      <c r="E122" s="17">
        <v>82.0</v>
      </c>
      <c r="F122" s="5" t="str">
        <f t="array" ref="F122">XLOOKUP(B122, 'Top 50 Cities in Spain Demograp'!A:A, 'Top 50 Cities in Spain Demograp'!B:B, "No match found", 0, 1)</f>
        <v>No match found</v>
      </c>
    </row>
    <row r="123" hidden="1">
      <c r="A123" s="16" t="s">
        <v>55</v>
      </c>
      <c r="B123" s="16" t="s">
        <v>25</v>
      </c>
      <c r="C123" s="16" t="s">
        <v>56</v>
      </c>
      <c r="D123" s="16" t="s">
        <v>58</v>
      </c>
      <c r="E123" s="17">
        <v>80.0</v>
      </c>
      <c r="F123" s="5" t="str">
        <f t="array" ref="F123">XLOOKUP(B123, 'Top 50 Cities in Spain Demograp'!A:A, 'Top 50 Cities in Spain Demograp'!B:B, "No match found", 0, 1)</f>
        <v>No match found</v>
      </c>
    </row>
    <row r="124" hidden="1">
      <c r="A124" s="16" t="s">
        <v>55</v>
      </c>
      <c r="B124" s="16" t="s">
        <v>25</v>
      </c>
      <c r="C124" s="16" t="s">
        <v>56</v>
      </c>
      <c r="D124" s="16" t="s">
        <v>59</v>
      </c>
      <c r="E124" s="17">
        <v>50.0</v>
      </c>
      <c r="F124" s="5" t="str">
        <f t="array" ref="F124">XLOOKUP(B124, 'Top 50 Cities in Spain Demograp'!A:A, 'Top 50 Cities in Spain Demograp'!B:B, "No match found", 0, 1)</f>
        <v>No match found</v>
      </c>
    </row>
    <row r="125" hidden="1">
      <c r="A125" s="16" t="s">
        <v>55</v>
      </c>
      <c r="B125" s="16" t="s">
        <v>25</v>
      </c>
      <c r="C125" s="16" t="s">
        <v>56</v>
      </c>
      <c r="D125" s="16" t="s">
        <v>60</v>
      </c>
      <c r="E125" s="17">
        <v>50.0</v>
      </c>
      <c r="F125" s="5" t="str">
        <f t="array" ref="F125">XLOOKUP(B125, 'Top 50 Cities in Spain Demograp'!A:A, 'Top 50 Cities in Spain Demograp'!B:B, "No match found", 0, 1)</f>
        <v>No match found</v>
      </c>
    </row>
    <row r="126" hidden="1">
      <c r="A126" s="16" t="s">
        <v>55</v>
      </c>
      <c r="B126" s="16" t="s">
        <v>25</v>
      </c>
      <c r="C126" s="16" t="s">
        <v>61</v>
      </c>
      <c r="D126" s="16" t="s">
        <v>57</v>
      </c>
      <c r="E126" s="17">
        <v>60.0</v>
      </c>
      <c r="F126" s="5" t="str">
        <f t="array" ref="F126">XLOOKUP(B126, 'Top 50 Cities in Spain Demograp'!A:A, 'Top 50 Cities in Spain Demograp'!B:B, "No match found", 0, 1)</f>
        <v>No match found</v>
      </c>
    </row>
    <row r="127" hidden="1">
      <c r="A127" s="16" t="s">
        <v>55</v>
      </c>
      <c r="B127" s="16" t="s">
        <v>25</v>
      </c>
      <c r="C127" s="16" t="s">
        <v>61</v>
      </c>
      <c r="D127" s="16" t="s">
        <v>58</v>
      </c>
      <c r="E127" s="17">
        <v>45.0</v>
      </c>
      <c r="F127" s="5" t="str">
        <f t="array" ref="F127">XLOOKUP(B127, 'Top 50 Cities in Spain Demograp'!A:A, 'Top 50 Cities in Spain Demograp'!B:B, "No match found", 0, 1)</f>
        <v>No match found</v>
      </c>
    </row>
    <row r="128" hidden="1">
      <c r="A128" s="16" t="s">
        <v>55</v>
      </c>
      <c r="B128" s="16" t="s">
        <v>25</v>
      </c>
      <c r="C128" s="16" t="s">
        <v>61</v>
      </c>
      <c r="D128" s="16" t="s">
        <v>59</v>
      </c>
      <c r="E128" s="17">
        <v>28.0</v>
      </c>
      <c r="F128" s="5" t="str">
        <f t="array" ref="F128">XLOOKUP(B128, 'Top 50 Cities in Spain Demograp'!A:A, 'Top 50 Cities in Spain Demograp'!B:B, "No match found", 0, 1)</f>
        <v>No match found</v>
      </c>
    </row>
    <row r="129" hidden="1">
      <c r="A129" s="16" t="s">
        <v>55</v>
      </c>
      <c r="B129" s="16" t="s">
        <v>25</v>
      </c>
      <c r="C129" s="16" t="s">
        <v>61</v>
      </c>
      <c r="D129" s="16" t="s">
        <v>60</v>
      </c>
      <c r="E129" s="17">
        <v>28.0</v>
      </c>
      <c r="F129" s="5" t="str">
        <f t="array" ref="F129">XLOOKUP(B129, 'Top 50 Cities in Spain Demograp'!A:A, 'Top 50 Cities in Spain Demograp'!B:B, "No match found", 0, 1)</f>
        <v>No match found</v>
      </c>
    </row>
    <row r="130" hidden="1">
      <c r="A130" s="16" t="s">
        <v>55</v>
      </c>
      <c r="B130" s="16" t="s">
        <v>25</v>
      </c>
      <c r="C130" s="16" t="s">
        <v>62</v>
      </c>
      <c r="D130" s="16" t="s">
        <v>57</v>
      </c>
      <c r="E130" s="17">
        <v>64.0</v>
      </c>
      <c r="F130" s="5" t="str">
        <f t="array" ref="F130">XLOOKUP(B130, 'Top 50 Cities in Spain Demograp'!A:A, 'Top 50 Cities in Spain Demograp'!B:B, "No match found", 0, 1)</f>
        <v>No match found</v>
      </c>
    </row>
    <row r="131" hidden="1">
      <c r="A131" s="16" t="s">
        <v>55</v>
      </c>
      <c r="B131" s="16" t="s">
        <v>25</v>
      </c>
      <c r="C131" s="16" t="s">
        <v>62</v>
      </c>
      <c r="D131" s="16" t="s">
        <v>58</v>
      </c>
      <c r="E131" s="17">
        <v>54.0</v>
      </c>
      <c r="F131" s="5" t="str">
        <f t="array" ref="F131">XLOOKUP(B131, 'Top 50 Cities in Spain Demograp'!A:A, 'Top 50 Cities in Spain Demograp'!B:B, "No match found", 0, 1)</f>
        <v>No match found</v>
      </c>
    </row>
    <row r="132" hidden="1">
      <c r="A132" s="16" t="s">
        <v>55</v>
      </c>
      <c r="B132" s="16" t="s">
        <v>25</v>
      </c>
      <c r="C132" s="16" t="s">
        <v>62</v>
      </c>
      <c r="D132" s="16" t="s">
        <v>59</v>
      </c>
      <c r="E132" s="17">
        <v>32.0</v>
      </c>
      <c r="F132" s="5" t="str">
        <f t="array" ref="F132">XLOOKUP(B132, 'Top 50 Cities in Spain Demograp'!A:A, 'Top 50 Cities in Spain Demograp'!B:B, "No match found", 0, 1)</f>
        <v>No match found</v>
      </c>
    </row>
    <row r="133" hidden="1">
      <c r="A133" s="16" t="s">
        <v>55</v>
      </c>
      <c r="B133" s="16" t="s">
        <v>25</v>
      </c>
      <c r="C133" s="16" t="s">
        <v>62</v>
      </c>
      <c r="D133" s="16" t="s">
        <v>60</v>
      </c>
      <c r="E133" s="17">
        <v>24.0</v>
      </c>
      <c r="F133" s="5" t="str">
        <f t="array" ref="F133">XLOOKUP(B133, 'Top 50 Cities in Spain Demograp'!A:A, 'Top 50 Cities in Spain Demograp'!B:B, "No match found", 0, 1)</f>
        <v>No match found</v>
      </c>
    </row>
    <row r="134" hidden="1">
      <c r="A134" s="16" t="s">
        <v>55</v>
      </c>
      <c r="B134" s="16" t="s">
        <v>25</v>
      </c>
      <c r="C134" s="16" t="s">
        <v>63</v>
      </c>
      <c r="D134" s="16" t="s">
        <v>57</v>
      </c>
      <c r="E134" s="17">
        <v>62.0</v>
      </c>
      <c r="F134" s="5" t="str">
        <f t="array" ref="F134">XLOOKUP(B134, 'Top 50 Cities in Spain Demograp'!A:A, 'Top 50 Cities in Spain Demograp'!B:B, "No match found", 0, 1)</f>
        <v>No match found</v>
      </c>
    </row>
    <row r="135" hidden="1">
      <c r="A135" s="16" t="s">
        <v>55</v>
      </c>
      <c r="B135" s="16" t="s">
        <v>25</v>
      </c>
      <c r="C135" s="16" t="s">
        <v>63</v>
      </c>
      <c r="D135" s="16" t="s">
        <v>58</v>
      </c>
      <c r="E135" s="17">
        <v>52.0</v>
      </c>
      <c r="F135" s="5" t="str">
        <f t="array" ref="F135">XLOOKUP(B135, 'Top 50 Cities in Spain Demograp'!A:A, 'Top 50 Cities in Spain Demograp'!B:B, "No match found", 0, 1)</f>
        <v>No match found</v>
      </c>
    </row>
    <row r="136" hidden="1">
      <c r="A136" s="16" t="s">
        <v>55</v>
      </c>
      <c r="B136" s="16" t="s">
        <v>25</v>
      </c>
      <c r="C136" s="16" t="s">
        <v>63</v>
      </c>
      <c r="D136" s="16" t="s">
        <v>59</v>
      </c>
      <c r="E136" s="17">
        <v>30.0</v>
      </c>
      <c r="F136" s="5" t="str">
        <f t="array" ref="F136">XLOOKUP(B136, 'Top 50 Cities in Spain Demograp'!A:A, 'Top 50 Cities in Spain Demograp'!B:B, "No match found", 0, 1)</f>
        <v>No match found</v>
      </c>
    </row>
    <row r="137" hidden="1">
      <c r="A137" s="16" t="s">
        <v>55</v>
      </c>
      <c r="B137" s="16" t="s">
        <v>25</v>
      </c>
      <c r="C137" s="16" t="s">
        <v>63</v>
      </c>
      <c r="D137" s="16" t="s">
        <v>60</v>
      </c>
      <c r="E137" s="17">
        <v>22.0</v>
      </c>
      <c r="F137" s="5" t="str">
        <f t="array" ref="F137">XLOOKUP(B137, 'Top 50 Cities in Spain Demograp'!A:A, 'Top 50 Cities in Spain Demograp'!B:B, "No match found", 0, 1)</f>
        <v>No match found</v>
      </c>
    </row>
    <row r="138" hidden="1">
      <c r="A138" s="16" t="s">
        <v>55</v>
      </c>
      <c r="B138" s="16" t="s">
        <v>25</v>
      </c>
      <c r="C138" s="16" t="s">
        <v>64</v>
      </c>
      <c r="D138" s="16" t="s">
        <v>57</v>
      </c>
      <c r="E138" s="17">
        <v>28.0</v>
      </c>
      <c r="F138" s="5" t="str">
        <f t="array" ref="F138">XLOOKUP(B138, 'Top 50 Cities in Spain Demograp'!A:A, 'Top 50 Cities in Spain Demograp'!B:B, "No match found", 0, 1)</f>
        <v>No match found</v>
      </c>
    </row>
    <row r="139" hidden="1">
      <c r="A139" s="16" t="s">
        <v>55</v>
      </c>
      <c r="B139" s="16" t="s">
        <v>25</v>
      </c>
      <c r="C139" s="16" t="s">
        <v>64</v>
      </c>
      <c r="D139" s="16" t="s">
        <v>58</v>
      </c>
      <c r="E139" s="17">
        <v>9.0</v>
      </c>
      <c r="F139" s="5" t="str">
        <f t="array" ref="F139">XLOOKUP(B139, 'Top 50 Cities in Spain Demograp'!A:A, 'Top 50 Cities in Spain Demograp'!B:B, "No match found", 0, 1)</f>
        <v>No match found</v>
      </c>
    </row>
    <row r="140" hidden="1">
      <c r="A140" s="16" t="s">
        <v>55</v>
      </c>
      <c r="B140" s="16" t="s">
        <v>25</v>
      </c>
      <c r="C140" s="16" t="s">
        <v>64</v>
      </c>
      <c r="D140" s="16" t="s">
        <v>59</v>
      </c>
      <c r="E140" s="17">
        <v>14.0</v>
      </c>
      <c r="F140" s="5" t="str">
        <f t="array" ref="F140">XLOOKUP(B140, 'Top 50 Cities in Spain Demograp'!A:A, 'Top 50 Cities in Spain Demograp'!B:B, "No match found", 0, 1)</f>
        <v>No match found</v>
      </c>
    </row>
    <row r="141" hidden="1">
      <c r="A141" s="16" t="s">
        <v>55</v>
      </c>
      <c r="B141" s="16" t="s">
        <v>25</v>
      </c>
      <c r="C141" s="16" t="s">
        <v>64</v>
      </c>
      <c r="D141" s="16" t="s">
        <v>60</v>
      </c>
      <c r="E141" s="17">
        <v>4.0</v>
      </c>
      <c r="F141" s="5" t="str">
        <f t="array" ref="F141">XLOOKUP(B141, 'Top 50 Cities in Spain Demograp'!A:A, 'Top 50 Cities in Spain Demograp'!B:B, "No match found", 0, 1)</f>
        <v>No match found</v>
      </c>
    </row>
    <row r="142" hidden="1">
      <c r="A142" s="16" t="s">
        <v>55</v>
      </c>
      <c r="B142" s="16" t="s">
        <v>26</v>
      </c>
      <c r="C142" s="16" t="s">
        <v>56</v>
      </c>
      <c r="D142" s="16" t="s">
        <v>57</v>
      </c>
      <c r="E142" s="17">
        <v>84.0</v>
      </c>
      <c r="F142" s="5" t="str">
        <f t="array" ref="F142">XLOOKUP(B142, 'Top 50 Cities in Spain Demograp'!A:A, 'Top 50 Cities in Spain Demograp'!B:B, "No match found", 0, 1)</f>
        <v>No match found</v>
      </c>
    </row>
    <row r="143" hidden="1">
      <c r="A143" s="16" t="s">
        <v>55</v>
      </c>
      <c r="B143" s="16" t="s">
        <v>26</v>
      </c>
      <c r="C143" s="16" t="s">
        <v>56</v>
      </c>
      <c r="D143" s="16" t="s">
        <v>58</v>
      </c>
      <c r="E143" s="17">
        <v>81.0</v>
      </c>
      <c r="F143" s="5" t="str">
        <f t="array" ref="F143">XLOOKUP(B143, 'Top 50 Cities in Spain Demograp'!A:A, 'Top 50 Cities in Spain Demograp'!B:B, "No match found", 0, 1)</f>
        <v>No match found</v>
      </c>
    </row>
    <row r="144" hidden="1">
      <c r="A144" s="16" t="s">
        <v>55</v>
      </c>
      <c r="B144" s="16" t="s">
        <v>26</v>
      </c>
      <c r="C144" s="16" t="s">
        <v>56</v>
      </c>
      <c r="D144" s="16" t="s">
        <v>59</v>
      </c>
      <c r="E144" s="17">
        <v>45.0</v>
      </c>
      <c r="F144" s="5" t="str">
        <f t="array" ref="F144">XLOOKUP(B144, 'Top 50 Cities in Spain Demograp'!A:A, 'Top 50 Cities in Spain Demograp'!B:B, "No match found", 0, 1)</f>
        <v>No match found</v>
      </c>
    </row>
    <row r="145" hidden="1">
      <c r="A145" s="16" t="s">
        <v>55</v>
      </c>
      <c r="B145" s="16" t="s">
        <v>26</v>
      </c>
      <c r="C145" s="16" t="s">
        <v>56</v>
      </c>
      <c r="D145" s="16" t="s">
        <v>60</v>
      </c>
      <c r="E145" s="17">
        <v>75.0</v>
      </c>
      <c r="F145" s="5" t="str">
        <f t="array" ref="F145">XLOOKUP(B145, 'Top 50 Cities in Spain Demograp'!A:A, 'Top 50 Cities in Spain Demograp'!B:B, "No match found", 0, 1)</f>
        <v>No match found</v>
      </c>
    </row>
    <row r="146" hidden="1">
      <c r="A146" s="16" t="s">
        <v>55</v>
      </c>
      <c r="B146" s="16" t="s">
        <v>26</v>
      </c>
      <c r="C146" s="16" t="s">
        <v>61</v>
      </c>
      <c r="D146" s="16" t="s">
        <v>57</v>
      </c>
      <c r="E146" s="17">
        <v>72.0</v>
      </c>
      <c r="F146" s="5" t="str">
        <f t="array" ref="F146">XLOOKUP(B146, 'Top 50 Cities in Spain Demograp'!A:A, 'Top 50 Cities in Spain Demograp'!B:B, "No match found", 0, 1)</f>
        <v>No match found</v>
      </c>
    </row>
    <row r="147" hidden="1">
      <c r="A147" s="16" t="s">
        <v>55</v>
      </c>
      <c r="B147" s="16" t="s">
        <v>26</v>
      </c>
      <c r="C147" s="16" t="s">
        <v>61</v>
      </c>
      <c r="D147" s="16" t="s">
        <v>58</v>
      </c>
      <c r="E147" s="17">
        <v>65.0</v>
      </c>
      <c r="F147" s="5" t="str">
        <f t="array" ref="F147">XLOOKUP(B147, 'Top 50 Cities in Spain Demograp'!A:A, 'Top 50 Cities in Spain Demograp'!B:B, "No match found", 0, 1)</f>
        <v>No match found</v>
      </c>
    </row>
    <row r="148" hidden="1">
      <c r="A148" s="16" t="s">
        <v>55</v>
      </c>
      <c r="B148" s="16" t="s">
        <v>26</v>
      </c>
      <c r="C148" s="16" t="s">
        <v>61</v>
      </c>
      <c r="D148" s="16" t="s">
        <v>59</v>
      </c>
      <c r="E148" s="17">
        <v>38.0</v>
      </c>
      <c r="F148" s="5" t="str">
        <f t="array" ref="F148">XLOOKUP(B148, 'Top 50 Cities in Spain Demograp'!A:A, 'Top 50 Cities in Spain Demograp'!B:B, "No match found", 0, 1)</f>
        <v>No match found</v>
      </c>
    </row>
    <row r="149" hidden="1">
      <c r="A149" s="16" t="s">
        <v>55</v>
      </c>
      <c r="B149" s="16" t="s">
        <v>26</v>
      </c>
      <c r="C149" s="16" t="s">
        <v>61</v>
      </c>
      <c r="D149" s="16" t="s">
        <v>60</v>
      </c>
      <c r="E149" s="17">
        <v>68.0</v>
      </c>
      <c r="F149" s="5" t="str">
        <f t="array" ref="F149">XLOOKUP(B149, 'Top 50 Cities in Spain Demograp'!A:A, 'Top 50 Cities in Spain Demograp'!B:B, "No match found", 0, 1)</f>
        <v>No match found</v>
      </c>
    </row>
    <row r="150" hidden="1">
      <c r="A150" s="16" t="s">
        <v>55</v>
      </c>
      <c r="B150" s="16" t="s">
        <v>26</v>
      </c>
      <c r="C150" s="16" t="s">
        <v>62</v>
      </c>
      <c r="D150" s="16" t="s">
        <v>57</v>
      </c>
      <c r="E150" s="17">
        <v>68.0</v>
      </c>
      <c r="F150" s="5" t="str">
        <f t="array" ref="F150">XLOOKUP(B150, 'Top 50 Cities in Spain Demograp'!A:A, 'Top 50 Cities in Spain Demograp'!B:B, "No match found", 0, 1)</f>
        <v>No match found</v>
      </c>
    </row>
    <row r="151" hidden="1">
      <c r="A151" s="16" t="s">
        <v>55</v>
      </c>
      <c r="B151" s="16" t="s">
        <v>26</v>
      </c>
      <c r="C151" s="16" t="s">
        <v>62</v>
      </c>
      <c r="D151" s="16" t="s">
        <v>58</v>
      </c>
      <c r="E151" s="17">
        <v>60.0</v>
      </c>
      <c r="F151" s="5" t="str">
        <f t="array" ref="F151">XLOOKUP(B151, 'Top 50 Cities in Spain Demograp'!A:A, 'Top 50 Cities in Spain Demograp'!B:B, "No match found", 0, 1)</f>
        <v>No match found</v>
      </c>
    </row>
    <row r="152" hidden="1">
      <c r="A152" s="16" t="s">
        <v>55</v>
      </c>
      <c r="B152" s="16" t="s">
        <v>26</v>
      </c>
      <c r="C152" s="16" t="s">
        <v>62</v>
      </c>
      <c r="D152" s="16" t="s">
        <v>59</v>
      </c>
      <c r="E152" s="17">
        <v>35.0</v>
      </c>
      <c r="F152" s="5" t="str">
        <f t="array" ref="F152">XLOOKUP(B152, 'Top 50 Cities in Spain Demograp'!A:A, 'Top 50 Cities in Spain Demograp'!B:B, "No match found", 0, 1)</f>
        <v>No match found</v>
      </c>
    </row>
    <row r="153" hidden="1">
      <c r="A153" s="16" t="s">
        <v>55</v>
      </c>
      <c r="B153" s="16" t="s">
        <v>26</v>
      </c>
      <c r="C153" s="16" t="s">
        <v>62</v>
      </c>
      <c r="D153" s="16" t="s">
        <v>60</v>
      </c>
      <c r="E153" s="17">
        <v>45.0</v>
      </c>
      <c r="F153" s="5" t="str">
        <f t="array" ref="F153">XLOOKUP(B153, 'Top 50 Cities in Spain Demograp'!A:A, 'Top 50 Cities in Spain Demograp'!B:B, "No match found", 0, 1)</f>
        <v>No match found</v>
      </c>
    </row>
    <row r="154" hidden="1">
      <c r="A154" s="16" t="s">
        <v>55</v>
      </c>
      <c r="B154" s="16" t="s">
        <v>26</v>
      </c>
      <c r="C154" s="16" t="s">
        <v>63</v>
      </c>
      <c r="D154" s="16" t="s">
        <v>57</v>
      </c>
      <c r="E154" s="17">
        <v>65.0</v>
      </c>
      <c r="F154" s="5" t="str">
        <f t="array" ref="F154">XLOOKUP(B154, 'Top 50 Cities in Spain Demograp'!A:A, 'Top 50 Cities in Spain Demograp'!B:B, "No match found", 0, 1)</f>
        <v>No match found</v>
      </c>
    </row>
    <row r="155" hidden="1">
      <c r="A155" s="16" t="s">
        <v>55</v>
      </c>
      <c r="B155" s="16" t="s">
        <v>26</v>
      </c>
      <c r="C155" s="16" t="s">
        <v>63</v>
      </c>
      <c r="D155" s="16" t="s">
        <v>58</v>
      </c>
      <c r="E155" s="17">
        <v>55.0</v>
      </c>
      <c r="F155" s="5" t="str">
        <f t="array" ref="F155">XLOOKUP(B155, 'Top 50 Cities in Spain Demograp'!A:A, 'Top 50 Cities in Spain Demograp'!B:B, "No match found", 0, 1)</f>
        <v>No match found</v>
      </c>
    </row>
    <row r="156" hidden="1">
      <c r="A156" s="16" t="s">
        <v>55</v>
      </c>
      <c r="B156" s="16" t="s">
        <v>26</v>
      </c>
      <c r="C156" s="16" t="s">
        <v>63</v>
      </c>
      <c r="D156" s="16" t="s">
        <v>59</v>
      </c>
      <c r="E156" s="17">
        <v>32.0</v>
      </c>
      <c r="F156" s="5" t="str">
        <f t="array" ref="F156">XLOOKUP(B156, 'Top 50 Cities in Spain Demograp'!A:A, 'Top 50 Cities in Spain Demograp'!B:B, "No match found", 0, 1)</f>
        <v>No match found</v>
      </c>
    </row>
    <row r="157" hidden="1">
      <c r="A157" s="16" t="s">
        <v>55</v>
      </c>
      <c r="B157" s="16" t="s">
        <v>26</v>
      </c>
      <c r="C157" s="16" t="s">
        <v>63</v>
      </c>
      <c r="D157" s="16" t="s">
        <v>60</v>
      </c>
      <c r="E157" s="17">
        <v>40.0</v>
      </c>
      <c r="F157" s="5" t="str">
        <f t="array" ref="F157">XLOOKUP(B157, 'Top 50 Cities in Spain Demograp'!A:A, 'Top 50 Cities in Spain Demograp'!B:B, "No match found", 0, 1)</f>
        <v>No match found</v>
      </c>
    </row>
    <row r="158" hidden="1">
      <c r="A158" s="16" t="s">
        <v>55</v>
      </c>
      <c r="B158" s="16" t="s">
        <v>26</v>
      </c>
      <c r="C158" s="16" t="s">
        <v>64</v>
      </c>
      <c r="D158" s="16" t="s">
        <v>57</v>
      </c>
      <c r="E158" s="17">
        <v>35.0</v>
      </c>
      <c r="F158" s="5" t="str">
        <f t="array" ref="F158">XLOOKUP(B158, 'Top 50 Cities in Spain Demograp'!A:A, 'Top 50 Cities in Spain Demograp'!B:B, "No match found", 0, 1)</f>
        <v>No match found</v>
      </c>
    </row>
    <row r="159" hidden="1">
      <c r="A159" s="16" t="s">
        <v>55</v>
      </c>
      <c r="B159" s="16" t="s">
        <v>26</v>
      </c>
      <c r="C159" s="16" t="s">
        <v>64</v>
      </c>
      <c r="D159" s="16" t="s">
        <v>58</v>
      </c>
      <c r="E159" s="17">
        <v>12.0</v>
      </c>
      <c r="F159" s="5" t="str">
        <f t="array" ref="F159">XLOOKUP(B159, 'Top 50 Cities in Spain Demograp'!A:A, 'Top 50 Cities in Spain Demograp'!B:B, "No match found", 0, 1)</f>
        <v>No match found</v>
      </c>
    </row>
    <row r="160" hidden="1">
      <c r="A160" s="16" t="s">
        <v>55</v>
      </c>
      <c r="B160" s="16" t="s">
        <v>26</v>
      </c>
      <c r="C160" s="16" t="s">
        <v>64</v>
      </c>
      <c r="D160" s="16" t="s">
        <v>59</v>
      </c>
      <c r="E160" s="17">
        <v>20.0</v>
      </c>
      <c r="F160" s="5" t="str">
        <f t="array" ref="F160">XLOOKUP(B160, 'Top 50 Cities in Spain Demograp'!A:A, 'Top 50 Cities in Spain Demograp'!B:B, "No match found", 0, 1)</f>
        <v>No match found</v>
      </c>
    </row>
    <row r="161" hidden="1">
      <c r="A161" s="16" t="s">
        <v>55</v>
      </c>
      <c r="B161" s="16" t="s">
        <v>26</v>
      </c>
      <c r="C161" s="16" t="s">
        <v>64</v>
      </c>
      <c r="D161" s="16" t="s">
        <v>60</v>
      </c>
      <c r="E161" s="17">
        <v>10.0</v>
      </c>
      <c r="F161" s="5" t="str">
        <f t="array" ref="F161">XLOOKUP(B161, 'Top 50 Cities in Spain Demograp'!A:A, 'Top 50 Cities in Spain Demograp'!B:B, "No match found", 0, 1)</f>
        <v>No match found</v>
      </c>
    </row>
    <row r="162" hidden="1">
      <c r="A162" s="16" t="s">
        <v>55</v>
      </c>
      <c r="B162" s="16" t="s">
        <v>27</v>
      </c>
      <c r="C162" s="16" t="s">
        <v>56</v>
      </c>
      <c r="D162" s="16" t="s">
        <v>57</v>
      </c>
      <c r="E162" s="17">
        <v>72.0</v>
      </c>
      <c r="F162" s="5" t="str">
        <f t="array" ref="F162">XLOOKUP(B162, 'Top 50 Cities in Spain Demograp'!A:A, 'Top 50 Cities in Spain Demograp'!B:B, "No match found", 0, 1)</f>
        <v>No match found</v>
      </c>
    </row>
    <row r="163" hidden="1">
      <c r="A163" s="16" t="s">
        <v>55</v>
      </c>
      <c r="B163" s="16" t="s">
        <v>27</v>
      </c>
      <c r="C163" s="16" t="s">
        <v>56</v>
      </c>
      <c r="D163" s="16" t="s">
        <v>58</v>
      </c>
      <c r="E163" s="17">
        <v>69.0</v>
      </c>
      <c r="F163" s="5" t="str">
        <f t="array" ref="F163">XLOOKUP(B163, 'Top 50 Cities in Spain Demograp'!A:A, 'Top 50 Cities in Spain Demograp'!B:B, "No match found", 0, 1)</f>
        <v>No match found</v>
      </c>
    </row>
    <row r="164" hidden="1">
      <c r="A164" s="16" t="s">
        <v>55</v>
      </c>
      <c r="B164" s="16" t="s">
        <v>27</v>
      </c>
      <c r="C164" s="16" t="s">
        <v>56</v>
      </c>
      <c r="D164" s="16" t="s">
        <v>59</v>
      </c>
      <c r="E164" s="17">
        <v>42.0</v>
      </c>
      <c r="F164" s="5" t="str">
        <f t="array" ref="F164">XLOOKUP(B164, 'Top 50 Cities in Spain Demograp'!A:A, 'Top 50 Cities in Spain Demograp'!B:B, "No match found", 0, 1)</f>
        <v>No match found</v>
      </c>
    </row>
    <row r="165" hidden="1">
      <c r="A165" s="16" t="s">
        <v>55</v>
      </c>
      <c r="B165" s="16" t="s">
        <v>27</v>
      </c>
      <c r="C165" s="16" t="s">
        <v>56</v>
      </c>
      <c r="D165" s="16" t="s">
        <v>60</v>
      </c>
      <c r="E165" s="17">
        <v>55.0</v>
      </c>
      <c r="F165" s="5" t="str">
        <f t="array" ref="F165">XLOOKUP(B165, 'Top 50 Cities in Spain Demograp'!A:A, 'Top 50 Cities in Spain Demograp'!B:B, "No match found", 0, 1)</f>
        <v>No match found</v>
      </c>
    </row>
    <row r="166" hidden="1">
      <c r="A166" s="16" t="s">
        <v>55</v>
      </c>
      <c r="B166" s="16" t="s">
        <v>27</v>
      </c>
      <c r="C166" s="16" t="s">
        <v>61</v>
      </c>
      <c r="D166" s="16" t="s">
        <v>57</v>
      </c>
      <c r="E166" s="17">
        <v>62.0</v>
      </c>
      <c r="F166" s="5" t="str">
        <f t="array" ref="F166">XLOOKUP(B166, 'Top 50 Cities in Spain Demograp'!A:A, 'Top 50 Cities in Spain Demograp'!B:B, "No match found", 0, 1)</f>
        <v>No match found</v>
      </c>
    </row>
    <row r="167" hidden="1">
      <c r="A167" s="16" t="s">
        <v>55</v>
      </c>
      <c r="B167" s="16" t="s">
        <v>27</v>
      </c>
      <c r="C167" s="16" t="s">
        <v>61</v>
      </c>
      <c r="D167" s="16" t="s">
        <v>58</v>
      </c>
      <c r="E167" s="17">
        <v>52.0</v>
      </c>
      <c r="F167" s="5" t="str">
        <f t="array" ref="F167">XLOOKUP(B167, 'Top 50 Cities in Spain Demograp'!A:A, 'Top 50 Cities in Spain Demograp'!B:B, "No match found", 0, 1)</f>
        <v>No match found</v>
      </c>
    </row>
    <row r="168" hidden="1">
      <c r="A168" s="16" t="s">
        <v>55</v>
      </c>
      <c r="B168" s="16" t="s">
        <v>27</v>
      </c>
      <c r="C168" s="16" t="s">
        <v>61</v>
      </c>
      <c r="D168" s="16" t="s">
        <v>59</v>
      </c>
      <c r="E168" s="17">
        <v>35.0</v>
      </c>
      <c r="F168" s="5" t="str">
        <f t="array" ref="F168">XLOOKUP(B168, 'Top 50 Cities in Spain Demograp'!A:A, 'Top 50 Cities in Spain Demograp'!B:B, "No match found", 0, 1)</f>
        <v>No match found</v>
      </c>
    </row>
    <row r="169" hidden="1">
      <c r="A169" s="16" t="s">
        <v>55</v>
      </c>
      <c r="B169" s="16" t="s">
        <v>27</v>
      </c>
      <c r="C169" s="16" t="s">
        <v>61</v>
      </c>
      <c r="D169" s="16" t="s">
        <v>60</v>
      </c>
      <c r="E169" s="17">
        <v>48.0</v>
      </c>
      <c r="F169" s="5" t="str">
        <f t="array" ref="F169">XLOOKUP(B169, 'Top 50 Cities in Spain Demograp'!A:A, 'Top 50 Cities in Spain Demograp'!B:B, "No match found", 0, 1)</f>
        <v>No match found</v>
      </c>
    </row>
    <row r="170" hidden="1">
      <c r="A170" s="16" t="s">
        <v>55</v>
      </c>
      <c r="B170" s="16" t="s">
        <v>27</v>
      </c>
      <c r="C170" s="16" t="s">
        <v>62</v>
      </c>
      <c r="D170" s="16" t="s">
        <v>57</v>
      </c>
      <c r="E170" s="17">
        <v>55.0</v>
      </c>
      <c r="F170" s="5" t="str">
        <f t="array" ref="F170">XLOOKUP(B170, 'Top 50 Cities in Spain Demograp'!A:A, 'Top 50 Cities in Spain Demograp'!B:B, "No match found", 0, 1)</f>
        <v>No match found</v>
      </c>
    </row>
    <row r="171" hidden="1">
      <c r="A171" s="16" t="s">
        <v>55</v>
      </c>
      <c r="B171" s="16" t="s">
        <v>27</v>
      </c>
      <c r="C171" s="16" t="s">
        <v>62</v>
      </c>
      <c r="D171" s="16" t="s">
        <v>58</v>
      </c>
      <c r="E171" s="17">
        <v>45.0</v>
      </c>
      <c r="F171" s="5" t="str">
        <f t="array" ref="F171">XLOOKUP(B171, 'Top 50 Cities in Spain Demograp'!A:A, 'Top 50 Cities in Spain Demograp'!B:B, "No match found", 0, 1)</f>
        <v>No match found</v>
      </c>
    </row>
    <row r="172" hidden="1">
      <c r="A172" s="16" t="s">
        <v>55</v>
      </c>
      <c r="B172" s="16" t="s">
        <v>27</v>
      </c>
      <c r="C172" s="16" t="s">
        <v>62</v>
      </c>
      <c r="D172" s="16" t="s">
        <v>59</v>
      </c>
      <c r="E172" s="17">
        <v>28.0</v>
      </c>
      <c r="F172" s="5" t="str">
        <f t="array" ref="F172">XLOOKUP(B172, 'Top 50 Cities in Spain Demograp'!A:A, 'Top 50 Cities in Spain Demograp'!B:B, "No match found", 0, 1)</f>
        <v>No match found</v>
      </c>
    </row>
    <row r="173" hidden="1">
      <c r="A173" s="16" t="s">
        <v>55</v>
      </c>
      <c r="B173" s="16" t="s">
        <v>27</v>
      </c>
      <c r="C173" s="16" t="s">
        <v>62</v>
      </c>
      <c r="D173" s="16" t="s">
        <v>60</v>
      </c>
      <c r="E173" s="17">
        <v>30.0</v>
      </c>
      <c r="F173" s="5" t="str">
        <f t="array" ref="F173">XLOOKUP(B173, 'Top 50 Cities in Spain Demograp'!A:A, 'Top 50 Cities in Spain Demograp'!B:B, "No match found", 0, 1)</f>
        <v>No match found</v>
      </c>
    </row>
    <row r="174" hidden="1">
      <c r="A174" s="16" t="s">
        <v>55</v>
      </c>
      <c r="B174" s="16" t="s">
        <v>27</v>
      </c>
      <c r="C174" s="16" t="s">
        <v>63</v>
      </c>
      <c r="D174" s="16" t="s">
        <v>57</v>
      </c>
      <c r="E174" s="17">
        <v>48.0</v>
      </c>
      <c r="F174" s="5" t="str">
        <f t="array" ref="F174">XLOOKUP(B174, 'Top 50 Cities in Spain Demograp'!A:A, 'Top 50 Cities in Spain Demograp'!B:B, "No match found", 0, 1)</f>
        <v>No match found</v>
      </c>
    </row>
    <row r="175" hidden="1">
      <c r="A175" s="16" t="s">
        <v>55</v>
      </c>
      <c r="B175" s="16" t="s">
        <v>27</v>
      </c>
      <c r="C175" s="16" t="s">
        <v>63</v>
      </c>
      <c r="D175" s="16" t="s">
        <v>58</v>
      </c>
      <c r="E175" s="17">
        <v>38.0</v>
      </c>
      <c r="F175" s="5" t="str">
        <f t="array" ref="F175">XLOOKUP(B175, 'Top 50 Cities in Spain Demograp'!A:A, 'Top 50 Cities in Spain Demograp'!B:B, "No match found", 0, 1)</f>
        <v>No match found</v>
      </c>
    </row>
    <row r="176" hidden="1">
      <c r="A176" s="16" t="s">
        <v>55</v>
      </c>
      <c r="B176" s="16" t="s">
        <v>27</v>
      </c>
      <c r="C176" s="16" t="s">
        <v>63</v>
      </c>
      <c r="D176" s="16" t="s">
        <v>59</v>
      </c>
      <c r="E176" s="17">
        <v>22.0</v>
      </c>
      <c r="F176" s="5" t="str">
        <f t="array" ref="F176">XLOOKUP(B176, 'Top 50 Cities in Spain Demograp'!A:A, 'Top 50 Cities in Spain Demograp'!B:B, "No match found", 0, 1)</f>
        <v>No match found</v>
      </c>
    </row>
    <row r="177" hidden="1">
      <c r="A177" s="16" t="s">
        <v>55</v>
      </c>
      <c r="B177" s="16" t="s">
        <v>27</v>
      </c>
      <c r="C177" s="16" t="s">
        <v>63</v>
      </c>
      <c r="D177" s="16" t="s">
        <v>60</v>
      </c>
      <c r="E177" s="17">
        <v>20.0</v>
      </c>
      <c r="F177" s="5" t="str">
        <f t="array" ref="F177">XLOOKUP(B177, 'Top 50 Cities in Spain Demograp'!A:A, 'Top 50 Cities in Spain Demograp'!B:B, "No match found", 0, 1)</f>
        <v>No match found</v>
      </c>
    </row>
    <row r="178" hidden="1">
      <c r="A178" s="16" t="s">
        <v>55</v>
      </c>
      <c r="B178" s="16" t="s">
        <v>27</v>
      </c>
      <c r="C178" s="16" t="s">
        <v>64</v>
      </c>
      <c r="D178" s="16" t="s">
        <v>57</v>
      </c>
      <c r="E178" s="17">
        <v>38.0</v>
      </c>
      <c r="F178" s="5" t="str">
        <f t="array" ref="F178">XLOOKUP(B178, 'Top 50 Cities in Spain Demograp'!A:A, 'Top 50 Cities in Spain Demograp'!B:B, "No match found", 0, 1)</f>
        <v>No match found</v>
      </c>
    </row>
    <row r="179" hidden="1">
      <c r="A179" s="16" t="s">
        <v>55</v>
      </c>
      <c r="B179" s="16" t="s">
        <v>27</v>
      </c>
      <c r="C179" s="16" t="s">
        <v>64</v>
      </c>
      <c r="D179" s="16" t="s">
        <v>58</v>
      </c>
      <c r="E179" s="17">
        <v>14.0</v>
      </c>
      <c r="F179" s="5" t="str">
        <f t="array" ref="F179">XLOOKUP(B179, 'Top 50 Cities in Spain Demograp'!A:A, 'Top 50 Cities in Spain Demograp'!B:B, "No match found", 0, 1)</f>
        <v>No match found</v>
      </c>
    </row>
    <row r="180" hidden="1">
      <c r="A180" s="16" t="s">
        <v>55</v>
      </c>
      <c r="B180" s="16" t="s">
        <v>27</v>
      </c>
      <c r="C180" s="16" t="s">
        <v>64</v>
      </c>
      <c r="D180" s="16" t="s">
        <v>59</v>
      </c>
      <c r="E180" s="17">
        <v>24.0</v>
      </c>
      <c r="F180" s="5" t="str">
        <f t="array" ref="F180">XLOOKUP(B180, 'Top 50 Cities in Spain Demograp'!A:A, 'Top 50 Cities in Spain Demograp'!B:B, "No match found", 0, 1)</f>
        <v>No match found</v>
      </c>
    </row>
    <row r="181" hidden="1">
      <c r="A181" s="16" t="s">
        <v>55</v>
      </c>
      <c r="B181" s="16" t="s">
        <v>27</v>
      </c>
      <c r="C181" s="16" t="s">
        <v>64</v>
      </c>
      <c r="D181" s="16" t="s">
        <v>60</v>
      </c>
      <c r="E181" s="17">
        <v>12.0</v>
      </c>
      <c r="F181" s="5" t="str">
        <f t="array" ref="F181">XLOOKUP(B181, 'Top 50 Cities in Spain Demograp'!A:A, 'Top 50 Cities in Spain Demograp'!B:B, "No match found", 0, 1)</f>
        <v>No match found</v>
      </c>
    </row>
    <row r="182" hidden="1">
      <c r="A182" s="16" t="s">
        <v>55</v>
      </c>
      <c r="B182" s="16" t="s">
        <v>28</v>
      </c>
      <c r="C182" s="16" t="s">
        <v>56</v>
      </c>
      <c r="D182" s="16" t="s">
        <v>57</v>
      </c>
      <c r="E182" s="17">
        <v>74.0</v>
      </c>
      <c r="F182" s="5" t="str">
        <f t="array" ref="F182">XLOOKUP(B182, 'Top 50 Cities in Spain Demograp'!A:A, 'Top 50 Cities in Spain Demograp'!B:B, "No match found", 0, 1)</f>
        <v>No match found</v>
      </c>
    </row>
    <row r="183" hidden="1">
      <c r="A183" s="16" t="s">
        <v>55</v>
      </c>
      <c r="B183" s="16" t="s">
        <v>28</v>
      </c>
      <c r="C183" s="16" t="s">
        <v>56</v>
      </c>
      <c r="D183" s="16" t="s">
        <v>58</v>
      </c>
      <c r="E183" s="17">
        <v>71.0</v>
      </c>
      <c r="F183" s="5" t="str">
        <f t="array" ref="F183">XLOOKUP(B183, 'Top 50 Cities in Spain Demograp'!A:A, 'Top 50 Cities in Spain Demograp'!B:B, "No match found", 0, 1)</f>
        <v>No match found</v>
      </c>
    </row>
    <row r="184" hidden="1">
      <c r="A184" s="16" t="s">
        <v>55</v>
      </c>
      <c r="B184" s="16" t="s">
        <v>28</v>
      </c>
      <c r="C184" s="16" t="s">
        <v>56</v>
      </c>
      <c r="D184" s="16" t="s">
        <v>59</v>
      </c>
      <c r="E184" s="17">
        <v>44.0</v>
      </c>
      <c r="F184" s="5" t="str">
        <f t="array" ref="F184">XLOOKUP(B184, 'Top 50 Cities in Spain Demograp'!A:A, 'Top 50 Cities in Spain Demograp'!B:B, "No match found", 0, 1)</f>
        <v>No match found</v>
      </c>
    </row>
    <row r="185" hidden="1">
      <c r="A185" s="16" t="s">
        <v>55</v>
      </c>
      <c r="B185" s="16" t="s">
        <v>28</v>
      </c>
      <c r="C185" s="16" t="s">
        <v>56</v>
      </c>
      <c r="D185" s="16" t="s">
        <v>60</v>
      </c>
      <c r="E185" s="17">
        <v>68.0</v>
      </c>
      <c r="F185" s="5" t="str">
        <f t="array" ref="F185">XLOOKUP(B185, 'Top 50 Cities in Spain Demograp'!A:A, 'Top 50 Cities in Spain Demograp'!B:B, "No match found", 0, 1)</f>
        <v>No match found</v>
      </c>
    </row>
    <row r="186" hidden="1">
      <c r="A186" s="16" t="s">
        <v>55</v>
      </c>
      <c r="B186" s="16" t="s">
        <v>28</v>
      </c>
      <c r="C186" s="16" t="s">
        <v>61</v>
      </c>
      <c r="D186" s="16" t="s">
        <v>57</v>
      </c>
      <c r="E186" s="17">
        <v>66.0</v>
      </c>
      <c r="F186" s="5" t="str">
        <f t="array" ref="F186">XLOOKUP(B186, 'Top 50 Cities in Spain Demograp'!A:A, 'Top 50 Cities in Spain Demograp'!B:B, "No match found", 0, 1)</f>
        <v>No match found</v>
      </c>
    </row>
    <row r="187" hidden="1">
      <c r="A187" s="16" t="s">
        <v>55</v>
      </c>
      <c r="B187" s="16" t="s">
        <v>28</v>
      </c>
      <c r="C187" s="16" t="s">
        <v>61</v>
      </c>
      <c r="D187" s="16" t="s">
        <v>58</v>
      </c>
      <c r="E187" s="17">
        <v>60.0</v>
      </c>
      <c r="F187" s="5" t="str">
        <f t="array" ref="F187">XLOOKUP(B187, 'Top 50 Cities in Spain Demograp'!A:A, 'Top 50 Cities in Spain Demograp'!B:B, "No match found", 0, 1)</f>
        <v>No match found</v>
      </c>
    </row>
    <row r="188" hidden="1">
      <c r="A188" s="16" t="s">
        <v>55</v>
      </c>
      <c r="B188" s="16" t="s">
        <v>28</v>
      </c>
      <c r="C188" s="16" t="s">
        <v>61</v>
      </c>
      <c r="D188" s="16" t="s">
        <v>59</v>
      </c>
      <c r="E188" s="17">
        <v>38.0</v>
      </c>
      <c r="F188" s="5" t="str">
        <f t="array" ref="F188">XLOOKUP(B188, 'Top 50 Cities in Spain Demograp'!A:A, 'Top 50 Cities in Spain Demograp'!B:B, "No match found", 0, 1)</f>
        <v>No match found</v>
      </c>
    </row>
    <row r="189" hidden="1">
      <c r="A189" s="16" t="s">
        <v>55</v>
      </c>
      <c r="B189" s="16" t="s">
        <v>28</v>
      </c>
      <c r="C189" s="16" t="s">
        <v>61</v>
      </c>
      <c r="D189" s="16" t="s">
        <v>60</v>
      </c>
      <c r="E189" s="17">
        <v>62.0</v>
      </c>
      <c r="F189" s="5" t="str">
        <f t="array" ref="F189">XLOOKUP(B189, 'Top 50 Cities in Spain Demograp'!A:A, 'Top 50 Cities in Spain Demograp'!B:B, "No match found", 0, 1)</f>
        <v>No match found</v>
      </c>
    </row>
    <row r="190" hidden="1">
      <c r="A190" s="16" t="s">
        <v>55</v>
      </c>
      <c r="B190" s="16" t="s">
        <v>28</v>
      </c>
      <c r="C190" s="16" t="s">
        <v>62</v>
      </c>
      <c r="D190" s="16" t="s">
        <v>57</v>
      </c>
      <c r="E190" s="17">
        <v>56.0</v>
      </c>
      <c r="F190" s="5" t="str">
        <f t="array" ref="F190">XLOOKUP(B190, 'Top 50 Cities in Spain Demograp'!A:A, 'Top 50 Cities in Spain Demograp'!B:B, "No match found", 0, 1)</f>
        <v>No match found</v>
      </c>
    </row>
    <row r="191" hidden="1">
      <c r="A191" s="16" t="s">
        <v>55</v>
      </c>
      <c r="B191" s="16" t="s">
        <v>28</v>
      </c>
      <c r="C191" s="16" t="s">
        <v>62</v>
      </c>
      <c r="D191" s="16" t="s">
        <v>58</v>
      </c>
      <c r="E191" s="17">
        <v>48.0</v>
      </c>
      <c r="F191" s="5" t="str">
        <f t="array" ref="F191">XLOOKUP(B191, 'Top 50 Cities in Spain Demograp'!A:A, 'Top 50 Cities in Spain Demograp'!B:B, "No match found", 0, 1)</f>
        <v>No match found</v>
      </c>
    </row>
    <row r="192" hidden="1">
      <c r="A192" s="16" t="s">
        <v>55</v>
      </c>
      <c r="B192" s="16" t="s">
        <v>28</v>
      </c>
      <c r="C192" s="16" t="s">
        <v>62</v>
      </c>
      <c r="D192" s="16" t="s">
        <v>59</v>
      </c>
      <c r="E192" s="17">
        <v>30.0</v>
      </c>
      <c r="F192" s="5" t="str">
        <f t="array" ref="F192">XLOOKUP(B192, 'Top 50 Cities in Spain Demograp'!A:A, 'Top 50 Cities in Spain Demograp'!B:B, "No match found", 0, 1)</f>
        <v>No match found</v>
      </c>
    </row>
    <row r="193" hidden="1">
      <c r="A193" s="16" t="s">
        <v>55</v>
      </c>
      <c r="B193" s="16" t="s">
        <v>28</v>
      </c>
      <c r="C193" s="16" t="s">
        <v>62</v>
      </c>
      <c r="D193" s="16" t="s">
        <v>60</v>
      </c>
      <c r="E193" s="17">
        <v>34.0</v>
      </c>
      <c r="F193" s="5" t="str">
        <f t="array" ref="F193">XLOOKUP(B193, 'Top 50 Cities in Spain Demograp'!A:A, 'Top 50 Cities in Spain Demograp'!B:B, "No match found", 0, 1)</f>
        <v>No match found</v>
      </c>
    </row>
    <row r="194" hidden="1">
      <c r="A194" s="16" t="s">
        <v>55</v>
      </c>
      <c r="B194" s="16" t="s">
        <v>28</v>
      </c>
      <c r="C194" s="16" t="s">
        <v>63</v>
      </c>
      <c r="D194" s="16" t="s">
        <v>57</v>
      </c>
      <c r="E194" s="17">
        <v>50.0</v>
      </c>
      <c r="F194" s="5" t="str">
        <f t="array" ref="F194">XLOOKUP(B194, 'Top 50 Cities in Spain Demograp'!A:A, 'Top 50 Cities in Spain Demograp'!B:B, "No match found", 0, 1)</f>
        <v>No match found</v>
      </c>
    </row>
    <row r="195" hidden="1">
      <c r="A195" s="16" t="s">
        <v>55</v>
      </c>
      <c r="B195" s="16" t="s">
        <v>28</v>
      </c>
      <c r="C195" s="16" t="s">
        <v>63</v>
      </c>
      <c r="D195" s="16" t="s">
        <v>58</v>
      </c>
      <c r="E195" s="17">
        <v>40.0</v>
      </c>
      <c r="F195" s="5" t="str">
        <f t="array" ref="F195">XLOOKUP(B195, 'Top 50 Cities in Spain Demograp'!A:A, 'Top 50 Cities in Spain Demograp'!B:B, "No match found", 0, 1)</f>
        <v>No match found</v>
      </c>
    </row>
    <row r="196" hidden="1">
      <c r="A196" s="16" t="s">
        <v>55</v>
      </c>
      <c r="B196" s="16" t="s">
        <v>28</v>
      </c>
      <c r="C196" s="16" t="s">
        <v>63</v>
      </c>
      <c r="D196" s="16" t="s">
        <v>59</v>
      </c>
      <c r="E196" s="17">
        <v>24.0</v>
      </c>
      <c r="F196" s="5" t="str">
        <f t="array" ref="F196">XLOOKUP(B196, 'Top 50 Cities in Spain Demograp'!A:A, 'Top 50 Cities in Spain Demograp'!B:B, "No match found", 0, 1)</f>
        <v>No match found</v>
      </c>
    </row>
    <row r="197" hidden="1">
      <c r="A197" s="16" t="s">
        <v>55</v>
      </c>
      <c r="B197" s="16" t="s">
        <v>28</v>
      </c>
      <c r="C197" s="16" t="s">
        <v>63</v>
      </c>
      <c r="D197" s="16" t="s">
        <v>60</v>
      </c>
      <c r="E197" s="17">
        <v>26.0</v>
      </c>
      <c r="F197" s="5" t="str">
        <f t="array" ref="F197">XLOOKUP(B197, 'Top 50 Cities in Spain Demograp'!A:A, 'Top 50 Cities in Spain Demograp'!B:B, "No match found", 0, 1)</f>
        <v>No match found</v>
      </c>
    </row>
    <row r="198" hidden="1">
      <c r="A198" s="16" t="s">
        <v>55</v>
      </c>
      <c r="B198" s="16" t="s">
        <v>28</v>
      </c>
      <c r="C198" s="16" t="s">
        <v>64</v>
      </c>
      <c r="D198" s="16" t="s">
        <v>57</v>
      </c>
      <c r="E198" s="17">
        <v>40.0</v>
      </c>
      <c r="F198" s="5" t="str">
        <f t="array" ref="F198">XLOOKUP(B198, 'Top 50 Cities in Spain Demograp'!A:A, 'Top 50 Cities in Spain Demograp'!B:B, "No match found", 0, 1)</f>
        <v>No match found</v>
      </c>
    </row>
    <row r="199" hidden="1">
      <c r="A199" s="16" t="s">
        <v>55</v>
      </c>
      <c r="B199" s="16" t="s">
        <v>28</v>
      </c>
      <c r="C199" s="16" t="s">
        <v>64</v>
      </c>
      <c r="D199" s="16" t="s">
        <v>58</v>
      </c>
      <c r="E199" s="17">
        <v>16.0</v>
      </c>
      <c r="F199" s="5" t="str">
        <f t="array" ref="F199">XLOOKUP(B199, 'Top 50 Cities in Spain Demograp'!A:A, 'Top 50 Cities in Spain Demograp'!B:B, "No match found", 0, 1)</f>
        <v>No match found</v>
      </c>
    </row>
    <row r="200" hidden="1">
      <c r="A200" s="16" t="s">
        <v>55</v>
      </c>
      <c r="B200" s="16" t="s">
        <v>28</v>
      </c>
      <c r="C200" s="16" t="s">
        <v>64</v>
      </c>
      <c r="D200" s="16" t="s">
        <v>59</v>
      </c>
      <c r="E200" s="17">
        <v>26.0</v>
      </c>
      <c r="F200" s="5" t="str">
        <f t="array" ref="F200">XLOOKUP(B200, 'Top 50 Cities in Spain Demograp'!A:A, 'Top 50 Cities in Spain Demograp'!B:B, "No match found", 0, 1)</f>
        <v>No match found</v>
      </c>
    </row>
    <row r="201" hidden="1">
      <c r="A201" s="16" t="s">
        <v>55</v>
      </c>
      <c r="B201" s="16" t="s">
        <v>28</v>
      </c>
      <c r="C201" s="16" t="s">
        <v>64</v>
      </c>
      <c r="D201" s="16" t="s">
        <v>60</v>
      </c>
      <c r="E201" s="17">
        <v>14.0</v>
      </c>
      <c r="F201" s="5" t="str">
        <f t="array" ref="F201">XLOOKUP(B201, 'Top 50 Cities in Spain Demograp'!A:A, 'Top 50 Cities in Spain Demograp'!B:B, "No match found", 0, 1)</f>
        <v>No match found</v>
      </c>
    </row>
    <row r="202" hidden="1">
      <c r="A202" s="16" t="s">
        <v>55</v>
      </c>
      <c r="B202" s="16" t="s">
        <v>29</v>
      </c>
      <c r="C202" s="16" t="s">
        <v>56</v>
      </c>
      <c r="D202" s="16" t="s">
        <v>57</v>
      </c>
      <c r="E202" s="17">
        <v>70.0</v>
      </c>
      <c r="F202" s="5" t="str">
        <f t="array" ref="F202">XLOOKUP(B202, 'Top 50 Cities in Spain Demograp'!A:A, 'Top 50 Cities in Spain Demograp'!B:B, "No match found", 0, 1)</f>
        <v>No match found</v>
      </c>
    </row>
    <row r="203" hidden="1">
      <c r="A203" s="16" t="s">
        <v>55</v>
      </c>
      <c r="B203" s="16" t="s">
        <v>29</v>
      </c>
      <c r="C203" s="16" t="s">
        <v>56</v>
      </c>
      <c r="D203" s="16" t="s">
        <v>58</v>
      </c>
      <c r="E203" s="17">
        <v>68.0</v>
      </c>
      <c r="F203" s="5" t="str">
        <f t="array" ref="F203">XLOOKUP(B203, 'Top 50 Cities in Spain Demograp'!A:A, 'Top 50 Cities in Spain Demograp'!B:B, "No match found", 0, 1)</f>
        <v>No match found</v>
      </c>
    </row>
    <row r="204" hidden="1">
      <c r="A204" s="16" t="s">
        <v>55</v>
      </c>
      <c r="B204" s="16" t="s">
        <v>29</v>
      </c>
      <c r="C204" s="16" t="s">
        <v>56</v>
      </c>
      <c r="D204" s="16" t="s">
        <v>59</v>
      </c>
      <c r="E204" s="17">
        <v>35.0</v>
      </c>
      <c r="F204" s="5" t="str">
        <f t="array" ref="F204">XLOOKUP(B204, 'Top 50 Cities in Spain Demograp'!A:A, 'Top 50 Cities in Spain Demograp'!B:B, "No match found", 0, 1)</f>
        <v>No match found</v>
      </c>
    </row>
    <row r="205" hidden="1">
      <c r="A205" s="16" t="s">
        <v>55</v>
      </c>
      <c r="B205" s="16" t="s">
        <v>29</v>
      </c>
      <c r="C205" s="16" t="s">
        <v>56</v>
      </c>
      <c r="D205" s="16" t="s">
        <v>60</v>
      </c>
      <c r="E205" s="17">
        <v>88.0</v>
      </c>
      <c r="F205" s="5" t="str">
        <f t="array" ref="F205">XLOOKUP(B205, 'Top 50 Cities in Spain Demograp'!A:A, 'Top 50 Cities in Spain Demograp'!B:B, "No match found", 0, 1)</f>
        <v>No match found</v>
      </c>
    </row>
    <row r="206" hidden="1">
      <c r="A206" s="16" t="s">
        <v>55</v>
      </c>
      <c r="B206" s="16" t="s">
        <v>29</v>
      </c>
      <c r="C206" s="16" t="s">
        <v>61</v>
      </c>
      <c r="D206" s="16" t="s">
        <v>57</v>
      </c>
      <c r="E206" s="17">
        <v>60.0</v>
      </c>
      <c r="F206" s="5" t="str">
        <f t="array" ref="F206">XLOOKUP(B206, 'Top 50 Cities in Spain Demograp'!A:A, 'Top 50 Cities in Spain Demograp'!B:B, "No match found", 0, 1)</f>
        <v>No match found</v>
      </c>
    </row>
    <row r="207" hidden="1">
      <c r="A207" s="16" t="s">
        <v>55</v>
      </c>
      <c r="B207" s="16" t="s">
        <v>29</v>
      </c>
      <c r="C207" s="16" t="s">
        <v>61</v>
      </c>
      <c r="D207" s="16" t="s">
        <v>58</v>
      </c>
      <c r="E207" s="17">
        <v>55.0</v>
      </c>
      <c r="F207" s="5" t="str">
        <f t="array" ref="F207">XLOOKUP(B207, 'Top 50 Cities in Spain Demograp'!A:A, 'Top 50 Cities in Spain Demograp'!B:B, "No match found", 0, 1)</f>
        <v>No match found</v>
      </c>
    </row>
    <row r="208" hidden="1">
      <c r="A208" s="16" t="s">
        <v>55</v>
      </c>
      <c r="B208" s="16" t="s">
        <v>29</v>
      </c>
      <c r="C208" s="16" t="s">
        <v>61</v>
      </c>
      <c r="D208" s="16" t="s">
        <v>59</v>
      </c>
      <c r="E208" s="17">
        <v>28.0</v>
      </c>
      <c r="F208" s="5" t="str">
        <f t="array" ref="F208">XLOOKUP(B208, 'Top 50 Cities in Spain Demograp'!A:A, 'Top 50 Cities in Spain Demograp'!B:B, "No match found", 0, 1)</f>
        <v>No match found</v>
      </c>
    </row>
    <row r="209" hidden="1">
      <c r="A209" s="16" t="s">
        <v>55</v>
      </c>
      <c r="B209" s="16" t="s">
        <v>29</v>
      </c>
      <c r="C209" s="16" t="s">
        <v>61</v>
      </c>
      <c r="D209" s="16" t="s">
        <v>60</v>
      </c>
      <c r="E209" s="17">
        <v>75.0</v>
      </c>
      <c r="F209" s="5" t="str">
        <f t="array" ref="F209">XLOOKUP(B209, 'Top 50 Cities in Spain Demograp'!A:A, 'Top 50 Cities in Spain Demograp'!B:B, "No match found", 0, 1)</f>
        <v>No match found</v>
      </c>
    </row>
    <row r="210" hidden="1">
      <c r="A210" s="16" t="s">
        <v>55</v>
      </c>
      <c r="B210" s="16" t="s">
        <v>29</v>
      </c>
      <c r="C210" s="16" t="s">
        <v>62</v>
      </c>
      <c r="D210" s="16" t="s">
        <v>57</v>
      </c>
      <c r="E210" s="17">
        <v>65.0</v>
      </c>
      <c r="F210" s="5" t="str">
        <f t="array" ref="F210">XLOOKUP(B210, 'Top 50 Cities in Spain Demograp'!A:A, 'Top 50 Cities in Spain Demograp'!B:B, "No match found", 0, 1)</f>
        <v>No match found</v>
      </c>
    </row>
    <row r="211" hidden="1">
      <c r="A211" s="16" t="s">
        <v>55</v>
      </c>
      <c r="B211" s="16" t="s">
        <v>29</v>
      </c>
      <c r="C211" s="16" t="s">
        <v>62</v>
      </c>
      <c r="D211" s="16" t="s">
        <v>58</v>
      </c>
      <c r="E211" s="17">
        <v>60.0</v>
      </c>
      <c r="F211" s="5" t="str">
        <f t="array" ref="F211">XLOOKUP(B211, 'Top 50 Cities in Spain Demograp'!A:A, 'Top 50 Cities in Spain Demograp'!B:B, "No match found", 0, 1)</f>
        <v>No match found</v>
      </c>
    </row>
    <row r="212" hidden="1">
      <c r="A212" s="16" t="s">
        <v>55</v>
      </c>
      <c r="B212" s="16" t="s">
        <v>29</v>
      </c>
      <c r="C212" s="16" t="s">
        <v>62</v>
      </c>
      <c r="D212" s="16" t="s">
        <v>59</v>
      </c>
      <c r="E212" s="17">
        <v>30.0</v>
      </c>
      <c r="F212" s="5" t="str">
        <f t="array" ref="F212">XLOOKUP(B212, 'Top 50 Cities in Spain Demograp'!A:A, 'Top 50 Cities in Spain Demograp'!B:B, "No match found", 0, 1)</f>
        <v>No match found</v>
      </c>
    </row>
    <row r="213" hidden="1">
      <c r="A213" s="16" t="s">
        <v>55</v>
      </c>
      <c r="B213" s="16" t="s">
        <v>29</v>
      </c>
      <c r="C213" s="16" t="s">
        <v>62</v>
      </c>
      <c r="D213" s="16" t="s">
        <v>60</v>
      </c>
      <c r="E213" s="17">
        <v>68.0</v>
      </c>
      <c r="F213" s="5" t="str">
        <f t="array" ref="F213">XLOOKUP(B213, 'Top 50 Cities in Spain Demograp'!A:A, 'Top 50 Cities in Spain Demograp'!B:B, "No match found", 0, 1)</f>
        <v>No match found</v>
      </c>
    </row>
    <row r="214" hidden="1">
      <c r="A214" s="16" t="s">
        <v>55</v>
      </c>
      <c r="B214" s="16" t="s">
        <v>29</v>
      </c>
      <c r="C214" s="16" t="s">
        <v>63</v>
      </c>
      <c r="D214" s="16" t="s">
        <v>57</v>
      </c>
      <c r="E214" s="17">
        <v>62.0</v>
      </c>
      <c r="F214" s="5" t="str">
        <f t="array" ref="F214">XLOOKUP(B214, 'Top 50 Cities in Spain Demograp'!A:A, 'Top 50 Cities in Spain Demograp'!B:B, "No match found", 0, 1)</f>
        <v>No match found</v>
      </c>
    </row>
    <row r="215" hidden="1">
      <c r="A215" s="16" t="s">
        <v>55</v>
      </c>
      <c r="B215" s="16" t="s">
        <v>29</v>
      </c>
      <c r="C215" s="16" t="s">
        <v>63</v>
      </c>
      <c r="D215" s="16" t="s">
        <v>58</v>
      </c>
      <c r="E215" s="17">
        <v>58.0</v>
      </c>
      <c r="F215" s="5" t="str">
        <f t="array" ref="F215">XLOOKUP(B215, 'Top 50 Cities in Spain Demograp'!A:A, 'Top 50 Cities in Spain Demograp'!B:B, "No match found", 0, 1)</f>
        <v>No match found</v>
      </c>
    </row>
    <row r="216" hidden="1">
      <c r="A216" s="16" t="s">
        <v>55</v>
      </c>
      <c r="B216" s="16" t="s">
        <v>29</v>
      </c>
      <c r="C216" s="16" t="s">
        <v>63</v>
      </c>
      <c r="D216" s="16" t="s">
        <v>59</v>
      </c>
      <c r="E216" s="17">
        <v>25.0</v>
      </c>
      <c r="F216" s="5" t="str">
        <f t="array" ref="F216">XLOOKUP(B216, 'Top 50 Cities in Spain Demograp'!A:A, 'Top 50 Cities in Spain Demograp'!B:B, "No match found", 0, 1)</f>
        <v>No match found</v>
      </c>
    </row>
    <row r="217" hidden="1">
      <c r="A217" s="16" t="s">
        <v>55</v>
      </c>
      <c r="B217" s="16" t="s">
        <v>29</v>
      </c>
      <c r="C217" s="16" t="s">
        <v>63</v>
      </c>
      <c r="D217" s="16" t="s">
        <v>60</v>
      </c>
      <c r="E217" s="17">
        <v>65.0</v>
      </c>
      <c r="F217" s="5" t="str">
        <f t="array" ref="F217">XLOOKUP(B217, 'Top 50 Cities in Spain Demograp'!A:A, 'Top 50 Cities in Spain Demograp'!B:B, "No match found", 0, 1)</f>
        <v>No match found</v>
      </c>
    </row>
    <row r="218" hidden="1">
      <c r="A218" s="16" t="s">
        <v>55</v>
      </c>
      <c r="B218" s="16" t="s">
        <v>29</v>
      </c>
      <c r="C218" s="16" t="s">
        <v>64</v>
      </c>
      <c r="D218" s="16" t="s">
        <v>57</v>
      </c>
      <c r="E218" s="17">
        <v>25.0</v>
      </c>
      <c r="F218" s="5" t="str">
        <f t="array" ref="F218">XLOOKUP(B218, 'Top 50 Cities in Spain Demograp'!A:A, 'Top 50 Cities in Spain Demograp'!B:B, "No match found", 0, 1)</f>
        <v>No match found</v>
      </c>
    </row>
    <row r="219" hidden="1">
      <c r="A219" s="16" t="s">
        <v>55</v>
      </c>
      <c r="B219" s="16" t="s">
        <v>29</v>
      </c>
      <c r="C219" s="16" t="s">
        <v>64</v>
      </c>
      <c r="D219" s="16" t="s">
        <v>58</v>
      </c>
      <c r="E219" s="17">
        <v>8.0</v>
      </c>
      <c r="F219" s="5" t="str">
        <f t="array" ref="F219">XLOOKUP(B219, 'Top 50 Cities in Spain Demograp'!A:A, 'Top 50 Cities in Spain Demograp'!B:B, "No match found", 0, 1)</f>
        <v>No match found</v>
      </c>
    </row>
    <row r="220" hidden="1">
      <c r="A220" s="16" t="s">
        <v>55</v>
      </c>
      <c r="B220" s="16" t="s">
        <v>29</v>
      </c>
      <c r="C220" s="16" t="s">
        <v>64</v>
      </c>
      <c r="D220" s="16" t="s">
        <v>59</v>
      </c>
      <c r="E220" s="17">
        <v>12.0</v>
      </c>
      <c r="F220" s="5" t="str">
        <f t="array" ref="F220">XLOOKUP(B220, 'Top 50 Cities in Spain Demograp'!A:A, 'Top 50 Cities in Spain Demograp'!B:B, "No match found", 0, 1)</f>
        <v>No match found</v>
      </c>
    </row>
    <row r="221" hidden="1">
      <c r="A221" s="16" t="s">
        <v>55</v>
      </c>
      <c r="B221" s="16" t="s">
        <v>29</v>
      </c>
      <c r="C221" s="16" t="s">
        <v>64</v>
      </c>
      <c r="D221" s="16" t="s">
        <v>60</v>
      </c>
      <c r="E221" s="17">
        <v>10.0</v>
      </c>
      <c r="F221" s="5" t="str">
        <f t="array" ref="F221">XLOOKUP(B221, 'Top 50 Cities in Spain Demograp'!A:A, 'Top 50 Cities in Spain Demograp'!B:B, "No match found", 0, 1)</f>
        <v>No match found</v>
      </c>
    </row>
    <row r="222" hidden="1">
      <c r="A222" s="16" t="s">
        <v>55</v>
      </c>
      <c r="B222" s="16" t="s">
        <v>30</v>
      </c>
      <c r="C222" s="16" t="s">
        <v>56</v>
      </c>
      <c r="D222" s="16" t="s">
        <v>57</v>
      </c>
      <c r="E222" s="17">
        <v>75.0</v>
      </c>
      <c r="F222" s="5" t="str">
        <f t="array" ref="F222">XLOOKUP(B222, 'Top 50 Cities in Spain Demograp'!A:A, 'Top 50 Cities in Spain Demograp'!B:B, "No match found", 0, 1)</f>
        <v>No match found</v>
      </c>
    </row>
    <row r="223" hidden="1">
      <c r="A223" s="16" t="s">
        <v>55</v>
      </c>
      <c r="B223" s="16" t="s">
        <v>30</v>
      </c>
      <c r="C223" s="16" t="s">
        <v>56</v>
      </c>
      <c r="D223" s="16" t="s">
        <v>58</v>
      </c>
      <c r="E223" s="17">
        <v>72.0</v>
      </c>
      <c r="F223" s="5" t="str">
        <f t="array" ref="F223">XLOOKUP(B223, 'Top 50 Cities in Spain Demograp'!A:A, 'Top 50 Cities in Spain Demograp'!B:B, "No match found", 0, 1)</f>
        <v>No match found</v>
      </c>
    </row>
    <row r="224" hidden="1">
      <c r="A224" s="16" t="s">
        <v>55</v>
      </c>
      <c r="B224" s="16" t="s">
        <v>30</v>
      </c>
      <c r="C224" s="16" t="s">
        <v>56</v>
      </c>
      <c r="D224" s="16" t="s">
        <v>59</v>
      </c>
      <c r="E224" s="17">
        <v>40.0</v>
      </c>
      <c r="F224" s="5" t="str">
        <f t="array" ref="F224">XLOOKUP(B224, 'Top 50 Cities in Spain Demograp'!A:A, 'Top 50 Cities in Spain Demograp'!B:B, "No match found", 0, 1)</f>
        <v>No match found</v>
      </c>
    </row>
    <row r="225" hidden="1">
      <c r="A225" s="16" t="s">
        <v>55</v>
      </c>
      <c r="B225" s="16" t="s">
        <v>30</v>
      </c>
      <c r="C225" s="16" t="s">
        <v>56</v>
      </c>
      <c r="D225" s="16" t="s">
        <v>60</v>
      </c>
      <c r="E225" s="17">
        <v>62.0</v>
      </c>
      <c r="F225" s="5" t="str">
        <f t="array" ref="F225">XLOOKUP(B225, 'Top 50 Cities in Spain Demograp'!A:A, 'Top 50 Cities in Spain Demograp'!B:B, "No match found", 0, 1)</f>
        <v>No match found</v>
      </c>
    </row>
    <row r="226" hidden="1">
      <c r="A226" s="16" t="s">
        <v>55</v>
      </c>
      <c r="B226" s="16" t="s">
        <v>30</v>
      </c>
      <c r="C226" s="16" t="s">
        <v>61</v>
      </c>
      <c r="D226" s="16" t="s">
        <v>57</v>
      </c>
      <c r="E226" s="17">
        <v>68.0</v>
      </c>
      <c r="F226" s="5" t="str">
        <f t="array" ref="F226">XLOOKUP(B226, 'Top 50 Cities in Spain Demograp'!A:A, 'Top 50 Cities in Spain Demograp'!B:B, "No match found", 0, 1)</f>
        <v>No match found</v>
      </c>
    </row>
    <row r="227" hidden="1">
      <c r="A227" s="16" t="s">
        <v>55</v>
      </c>
      <c r="B227" s="16" t="s">
        <v>30</v>
      </c>
      <c r="C227" s="16" t="s">
        <v>61</v>
      </c>
      <c r="D227" s="16" t="s">
        <v>58</v>
      </c>
      <c r="E227" s="17">
        <v>60.0</v>
      </c>
      <c r="F227" s="5" t="str">
        <f t="array" ref="F227">XLOOKUP(B227, 'Top 50 Cities in Spain Demograp'!A:A, 'Top 50 Cities in Spain Demograp'!B:B, "No match found", 0, 1)</f>
        <v>No match found</v>
      </c>
    </row>
    <row r="228" hidden="1">
      <c r="A228" s="16" t="s">
        <v>55</v>
      </c>
      <c r="B228" s="16" t="s">
        <v>30</v>
      </c>
      <c r="C228" s="16" t="s">
        <v>61</v>
      </c>
      <c r="D228" s="16" t="s">
        <v>59</v>
      </c>
      <c r="E228" s="17">
        <v>32.0</v>
      </c>
      <c r="F228" s="5" t="str">
        <f t="array" ref="F228">XLOOKUP(B228, 'Top 50 Cities in Spain Demograp'!A:A, 'Top 50 Cities in Spain Demograp'!B:B, "No match found", 0, 1)</f>
        <v>No match found</v>
      </c>
    </row>
    <row r="229" hidden="1">
      <c r="A229" s="16" t="s">
        <v>55</v>
      </c>
      <c r="B229" s="16" t="s">
        <v>30</v>
      </c>
      <c r="C229" s="16" t="s">
        <v>61</v>
      </c>
      <c r="D229" s="16" t="s">
        <v>60</v>
      </c>
      <c r="E229" s="17">
        <v>55.0</v>
      </c>
      <c r="F229" s="5" t="str">
        <f t="array" ref="F229">XLOOKUP(B229, 'Top 50 Cities in Spain Demograp'!A:A, 'Top 50 Cities in Spain Demograp'!B:B, "No match found", 0, 1)</f>
        <v>No match found</v>
      </c>
    </row>
    <row r="230" hidden="1">
      <c r="A230" s="16" t="s">
        <v>55</v>
      </c>
      <c r="B230" s="16" t="s">
        <v>30</v>
      </c>
      <c r="C230" s="16" t="s">
        <v>62</v>
      </c>
      <c r="D230" s="16" t="s">
        <v>57</v>
      </c>
      <c r="E230" s="17">
        <v>62.0</v>
      </c>
      <c r="F230" s="5" t="str">
        <f t="array" ref="F230">XLOOKUP(B230, 'Top 50 Cities in Spain Demograp'!A:A, 'Top 50 Cities in Spain Demograp'!B:B, "No match found", 0, 1)</f>
        <v>No match found</v>
      </c>
    </row>
    <row r="231" hidden="1">
      <c r="A231" s="16" t="s">
        <v>55</v>
      </c>
      <c r="B231" s="16" t="s">
        <v>30</v>
      </c>
      <c r="C231" s="16" t="s">
        <v>62</v>
      </c>
      <c r="D231" s="16" t="s">
        <v>58</v>
      </c>
      <c r="E231" s="17">
        <v>54.0</v>
      </c>
      <c r="F231" s="5" t="str">
        <f t="array" ref="F231">XLOOKUP(B231, 'Top 50 Cities in Spain Demograp'!A:A, 'Top 50 Cities in Spain Demograp'!B:B, "No match found", 0, 1)</f>
        <v>No match found</v>
      </c>
    </row>
    <row r="232" hidden="1">
      <c r="A232" s="16" t="s">
        <v>55</v>
      </c>
      <c r="B232" s="16" t="s">
        <v>30</v>
      </c>
      <c r="C232" s="16" t="s">
        <v>62</v>
      </c>
      <c r="D232" s="16" t="s">
        <v>59</v>
      </c>
      <c r="E232" s="17">
        <v>28.0</v>
      </c>
      <c r="F232" s="5" t="str">
        <f t="array" ref="F232">XLOOKUP(B232, 'Top 50 Cities in Spain Demograp'!A:A, 'Top 50 Cities in Spain Demograp'!B:B, "No match found", 0, 1)</f>
        <v>No match found</v>
      </c>
    </row>
    <row r="233" hidden="1">
      <c r="A233" s="16" t="s">
        <v>55</v>
      </c>
      <c r="B233" s="16" t="s">
        <v>30</v>
      </c>
      <c r="C233" s="16" t="s">
        <v>62</v>
      </c>
      <c r="D233" s="16" t="s">
        <v>60</v>
      </c>
      <c r="E233" s="17">
        <v>40.0</v>
      </c>
      <c r="F233" s="5" t="str">
        <f t="array" ref="F233">XLOOKUP(B233, 'Top 50 Cities in Spain Demograp'!A:A, 'Top 50 Cities in Spain Demograp'!B:B, "No match found", 0, 1)</f>
        <v>No match found</v>
      </c>
    </row>
    <row r="234" hidden="1">
      <c r="A234" s="16" t="s">
        <v>55</v>
      </c>
      <c r="B234" s="16" t="s">
        <v>30</v>
      </c>
      <c r="C234" s="16" t="s">
        <v>63</v>
      </c>
      <c r="D234" s="16" t="s">
        <v>57</v>
      </c>
      <c r="E234" s="17">
        <v>58.0</v>
      </c>
      <c r="F234" s="5" t="str">
        <f t="array" ref="F234">XLOOKUP(B234, 'Top 50 Cities in Spain Demograp'!A:A, 'Top 50 Cities in Spain Demograp'!B:B, "No match found", 0, 1)</f>
        <v>No match found</v>
      </c>
    </row>
    <row r="235" hidden="1">
      <c r="A235" s="16" t="s">
        <v>55</v>
      </c>
      <c r="B235" s="16" t="s">
        <v>30</v>
      </c>
      <c r="C235" s="16" t="s">
        <v>63</v>
      </c>
      <c r="D235" s="16" t="s">
        <v>58</v>
      </c>
      <c r="E235" s="17">
        <v>50.0</v>
      </c>
      <c r="F235" s="5" t="str">
        <f t="array" ref="F235">XLOOKUP(B235, 'Top 50 Cities in Spain Demograp'!A:A, 'Top 50 Cities in Spain Demograp'!B:B, "No match found", 0, 1)</f>
        <v>No match found</v>
      </c>
    </row>
    <row r="236" hidden="1">
      <c r="A236" s="16" t="s">
        <v>55</v>
      </c>
      <c r="B236" s="16" t="s">
        <v>30</v>
      </c>
      <c r="C236" s="16" t="s">
        <v>63</v>
      </c>
      <c r="D236" s="16" t="s">
        <v>59</v>
      </c>
      <c r="E236" s="17">
        <v>25.0</v>
      </c>
      <c r="F236" s="5" t="str">
        <f t="array" ref="F236">XLOOKUP(B236, 'Top 50 Cities in Spain Demograp'!A:A, 'Top 50 Cities in Spain Demograp'!B:B, "No match found", 0, 1)</f>
        <v>No match found</v>
      </c>
    </row>
    <row r="237" hidden="1">
      <c r="A237" s="16" t="s">
        <v>55</v>
      </c>
      <c r="B237" s="16" t="s">
        <v>30</v>
      </c>
      <c r="C237" s="16" t="s">
        <v>63</v>
      </c>
      <c r="D237" s="16" t="s">
        <v>60</v>
      </c>
      <c r="E237" s="17">
        <v>35.0</v>
      </c>
      <c r="F237" s="5" t="str">
        <f t="array" ref="F237">XLOOKUP(B237, 'Top 50 Cities in Spain Demograp'!A:A, 'Top 50 Cities in Spain Demograp'!B:B, "No match found", 0, 1)</f>
        <v>No match found</v>
      </c>
    </row>
    <row r="238" hidden="1">
      <c r="A238" s="16" t="s">
        <v>55</v>
      </c>
      <c r="B238" s="16" t="s">
        <v>30</v>
      </c>
      <c r="C238" s="16" t="s">
        <v>64</v>
      </c>
      <c r="D238" s="16" t="s">
        <v>57</v>
      </c>
      <c r="E238" s="17">
        <v>30.0</v>
      </c>
      <c r="F238" s="5" t="str">
        <f t="array" ref="F238">XLOOKUP(B238, 'Top 50 Cities in Spain Demograp'!A:A, 'Top 50 Cities in Spain Demograp'!B:B, "No match found", 0, 1)</f>
        <v>No match found</v>
      </c>
    </row>
    <row r="239" hidden="1">
      <c r="A239" s="16" t="s">
        <v>55</v>
      </c>
      <c r="B239" s="16" t="s">
        <v>30</v>
      </c>
      <c r="C239" s="16" t="s">
        <v>64</v>
      </c>
      <c r="D239" s="16" t="s">
        <v>58</v>
      </c>
      <c r="E239" s="17">
        <v>10.0</v>
      </c>
      <c r="F239" s="5" t="str">
        <f t="array" ref="F239">XLOOKUP(B239, 'Top 50 Cities in Spain Demograp'!A:A, 'Top 50 Cities in Spain Demograp'!B:B, "No match found", 0, 1)</f>
        <v>No match found</v>
      </c>
    </row>
    <row r="240" hidden="1">
      <c r="A240" s="16" t="s">
        <v>55</v>
      </c>
      <c r="B240" s="16" t="s">
        <v>30</v>
      </c>
      <c r="C240" s="16" t="s">
        <v>64</v>
      </c>
      <c r="D240" s="16" t="s">
        <v>59</v>
      </c>
      <c r="E240" s="17">
        <v>15.0</v>
      </c>
      <c r="F240" s="5" t="str">
        <f t="array" ref="F240">XLOOKUP(B240, 'Top 50 Cities in Spain Demograp'!A:A, 'Top 50 Cities in Spain Demograp'!B:B, "No match found", 0, 1)</f>
        <v>No match found</v>
      </c>
    </row>
    <row r="241" hidden="1">
      <c r="A241" s="16" t="s">
        <v>55</v>
      </c>
      <c r="B241" s="16" t="s">
        <v>30</v>
      </c>
      <c r="C241" s="16" t="s">
        <v>64</v>
      </c>
      <c r="D241" s="16" t="s">
        <v>60</v>
      </c>
      <c r="E241" s="17">
        <v>8.0</v>
      </c>
      <c r="F241" s="5" t="str">
        <f t="array" ref="F241">XLOOKUP(B241, 'Top 50 Cities in Spain Demograp'!A:A, 'Top 50 Cities in Spain Demograp'!B:B, "No match found", 0, 1)</f>
        <v>No match found</v>
      </c>
    </row>
    <row r="242" hidden="1">
      <c r="A242" s="16" t="s">
        <v>55</v>
      </c>
      <c r="B242" s="16" t="s">
        <v>31</v>
      </c>
      <c r="C242" s="16" t="s">
        <v>56</v>
      </c>
      <c r="D242" s="16" t="s">
        <v>57</v>
      </c>
      <c r="E242" s="17">
        <v>65.0</v>
      </c>
      <c r="F242" s="5" t="str">
        <f t="array" ref="F242">XLOOKUP(B242, 'Top 50 Cities in Spain Demograp'!A:A, 'Top 50 Cities in Spain Demograp'!B:B, "No match found", 0, 1)</f>
        <v>No match found</v>
      </c>
    </row>
    <row r="243" hidden="1">
      <c r="A243" s="16" t="s">
        <v>55</v>
      </c>
      <c r="B243" s="16" t="s">
        <v>31</v>
      </c>
      <c r="C243" s="16" t="s">
        <v>56</v>
      </c>
      <c r="D243" s="16" t="s">
        <v>58</v>
      </c>
      <c r="E243" s="17">
        <v>62.0</v>
      </c>
      <c r="F243" s="5" t="str">
        <f t="array" ref="F243">XLOOKUP(B243, 'Top 50 Cities in Spain Demograp'!A:A, 'Top 50 Cities in Spain Demograp'!B:B, "No match found", 0, 1)</f>
        <v>No match found</v>
      </c>
    </row>
    <row r="244" hidden="1">
      <c r="A244" s="16" t="s">
        <v>55</v>
      </c>
      <c r="B244" s="16" t="s">
        <v>31</v>
      </c>
      <c r="C244" s="16" t="s">
        <v>56</v>
      </c>
      <c r="D244" s="16" t="s">
        <v>59</v>
      </c>
      <c r="E244" s="17">
        <v>32.0</v>
      </c>
      <c r="F244" s="5" t="str">
        <f t="array" ref="F244">XLOOKUP(B244, 'Top 50 Cities in Spain Demograp'!A:A, 'Top 50 Cities in Spain Demograp'!B:B, "No match found", 0, 1)</f>
        <v>No match found</v>
      </c>
    </row>
    <row r="245" hidden="1">
      <c r="A245" s="16" t="s">
        <v>55</v>
      </c>
      <c r="B245" s="16" t="s">
        <v>31</v>
      </c>
      <c r="C245" s="16" t="s">
        <v>56</v>
      </c>
      <c r="D245" s="16" t="s">
        <v>60</v>
      </c>
      <c r="E245" s="17">
        <v>60.0</v>
      </c>
      <c r="F245" s="5" t="str">
        <f t="array" ref="F245">XLOOKUP(B245, 'Top 50 Cities in Spain Demograp'!A:A, 'Top 50 Cities in Spain Demograp'!B:B, "No match found", 0, 1)</f>
        <v>No match found</v>
      </c>
    </row>
    <row r="246" hidden="1">
      <c r="A246" s="16" t="s">
        <v>55</v>
      </c>
      <c r="B246" s="16" t="s">
        <v>31</v>
      </c>
      <c r="C246" s="16" t="s">
        <v>61</v>
      </c>
      <c r="D246" s="16" t="s">
        <v>57</v>
      </c>
      <c r="E246" s="17">
        <v>60.0</v>
      </c>
      <c r="F246" s="5" t="str">
        <f t="array" ref="F246">XLOOKUP(B246, 'Top 50 Cities in Spain Demograp'!A:A, 'Top 50 Cities in Spain Demograp'!B:B, "No match found", 0, 1)</f>
        <v>No match found</v>
      </c>
    </row>
    <row r="247" hidden="1">
      <c r="A247" s="16" t="s">
        <v>55</v>
      </c>
      <c r="B247" s="16" t="s">
        <v>31</v>
      </c>
      <c r="C247" s="16" t="s">
        <v>61</v>
      </c>
      <c r="D247" s="16" t="s">
        <v>58</v>
      </c>
      <c r="E247" s="17">
        <v>55.0</v>
      </c>
      <c r="F247" s="5" t="str">
        <f t="array" ref="F247">XLOOKUP(B247, 'Top 50 Cities in Spain Demograp'!A:A, 'Top 50 Cities in Spain Demograp'!B:B, "No match found", 0, 1)</f>
        <v>No match found</v>
      </c>
    </row>
    <row r="248" hidden="1">
      <c r="A248" s="16" t="s">
        <v>55</v>
      </c>
      <c r="B248" s="16" t="s">
        <v>31</v>
      </c>
      <c r="C248" s="16" t="s">
        <v>61</v>
      </c>
      <c r="D248" s="16" t="s">
        <v>59</v>
      </c>
      <c r="E248" s="17">
        <v>28.0</v>
      </c>
      <c r="F248" s="5" t="str">
        <f t="array" ref="F248">XLOOKUP(B248, 'Top 50 Cities in Spain Demograp'!A:A, 'Top 50 Cities in Spain Demograp'!B:B, "No match found", 0, 1)</f>
        <v>No match found</v>
      </c>
    </row>
    <row r="249" hidden="1">
      <c r="A249" s="16" t="s">
        <v>55</v>
      </c>
      <c r="B249" s="16" t="s">
        <v>31</v>
      </c>
      <c r="C249" s="16" t="s">
        <v>61</v>
      </c>
      <c r="D249" s="16" t="s">
        <v>60</v>
      </c>
      <c r="E249" s="17">
        <v>58.0</v>
      </c>
      <c r="F249" s="5" t="str">
        <f t="array" ref="F249">XLOOKUP(B249, 'Top 50 Cities in Spain Demograp'!A:A, 'Top 50 Cities in Spain Demograp'!B:B, "No match found", 0, 1)</f>
        <v>No match found</v>
      </c>
    </row>
    <row r="250" hidden="1">
      <c r="A250" s="16" t="s">
        <v>55</v>
      </c>
      <c r="B250" s="16" t="s">
        <v>31</v>
      </c>
      <c r="C250" s="16" t="s">
        <v>62</v>
      </c>
      <c r="D250" s="16" t="s">
        <v>57</v>
      </c>
      <c r="E250" s="17">
        <v>50.0</v>
      </c>
      <c r="F250" s="5" t="str">
        <f t="array" ref="F250">XLOOKUP(B250, 'Top 50 Cities in Spain Demograp'!A:A, 'Top 50 Cities in Spain Demograp'!B:B, "No match found", 0, 1)</f>
        <v>No match found</v>
      </c>
    </row>
    <row r="251" hidden="1">
      <c r="A251" s="16" t="s">
        <v>55</v>
      </c>
      <c r="B251" s="16" t="s">
        <v>31</v>
      </c>
      <c r="C251" s="16" t="s">
        <v>62</v>
      </c>
      <c r="D251" s="16" t="s">
        <v>58</v>
      </c>
      <c r="E251" s="17">
        <v>42.0</v>
      </c>
      <c r="F251" s="5" t="str">
        <f t="array" ref="F251">XLOOKUP(B251, 'Top 50 Cities in Spain Demograp'!A:A, 'Top 50 Cities in Spain Demograp'!B:B, "No match found", 0, 1)</f>
        <v>No match found</v>
      </c>
    </row>
    <row r="252" hidden="1">
      <c r="A252" s="16" t="s">
        <v>55</v>
      </c>
      <c r="B252" s="16" t="s">
        <v>31</v>
      </c>
      <c r="C252" s="16" t="s">
        <v>62</v>
      </c>
      <c r="D252" s="16" t="s">
        <v>59</v>
      </c>
      <c r="E252" s="17">
        <v>22.0</v>
      </c>
      <c r="F252" s="5" t="str">
        <f t="array" ref="F252">XLOOKUP(B252, 'Top 50 Cities in Spain Demograp'!A:A, 'Top 50 Cities in Spain Demograp'!B:B, "No match found", 0, 1)</f>
        <v>No match found</v>
      </c>
    </row>
    <row r="253" hidden="1">
      <c r="A253" s="16" t="s">
        <v>55</v>
      </c>
      <c r="B253" s="16" t="s">
        <v>31</v>
      </c>
      <c r="C253" s="16" t="s">
        <v>62</v>
      </c>
      <c r="D253" s="16" t="s">
        <v>60</v>
      </c>
      <c r="E253" s="17">
        <v>30.0</v>
      </c>
      <c r="F253" s="5" t="str">
        <f t="array" ref="F253">XLOOKUP(B253, 'Top 50 Cities in Spain Demograp'!A:A, 'Top 50 Cities in Spain Demograp'!B:B, "No match found", 0, 1)</f>
        <v>No match found</v>
      </c>
    </row>
    <row r="254" hidden="1">
      <c r="A254" s="16" t="s">
        <v>55</v>
      </c>
      <c r="B254" s="16" t="s">
        <v>31</v>
      </c>
      <c r="C254" s="16" t="s">
        <v>63</v>
      </c>
      <c r="D254" s="16" t="s">
        <v>57</v>
      </c>
      <c r="E254" s="17">
        <v>42.0</v>
      </c>
      <c r="F254" s="5" t="str">
        <f t="array" ref="F254">XLOOKUP(B254, 'Top 50 Cities in Spain Demograp'!A:A, 'Top 50 Cities in Spain Demograp'!B:B, "No match found", 0, 1)</f>
        <v>No match found</v>
      </c>
    </row>
    <row r="255" hidden="1">
      <c r="A255" s="16" t="s">
        <v>55</v>
      </c>
      <c r="B255" s="16" t="s">
        <v>31</v>
      </c>
      <c r="C255" s="16" t="s">
        <v>63</v>
      </c>
      <c r="D255" s="16" t="s">
        <v>58</v>
      </c>
      <c r="E255" s="17">
        <v>35.0</v>
      </c>
      <c r="F255" s="5" t="str">
        <f t="array" ref="F255">XLOOKUP(B255, 'Top 50 Cities in Spain Demograp'!A:A, 'Top 50 Cities in Spain Demograp'!B:B, "No match found", 0, 1)</f>
        <v>No match found</v>
      </c>
    </row>
    <row r="256" hidden="1">
      <c r="A256" s="16" t="s">
        <v>55</v>
      </c>
      <c r="B256" s="16" t="s">
        <v>31</v>
      </c>
      <c r="C256" s="16" t="s">
        <v>63</v>
      </c>
      <c r="D256" s="16" t="s">
        <v>59</v>
      </c>
      <c r="E256" s="17">
        <v>18.0</v>
      </c>
      <c r="F256" s="5" t="str">
        <f t="array" ref="F256">XLOOKUP(B256, 'Top 50 Cities in Spain Demograp'!A:A, 'Top 50 Cities in Spain Demograp'!B:B, "No match found", 0, 1)</f>
        <v>No match found</v>
      </c>
    </row>
    <row r="257" hidden="1">
      <c r="A257" s="16" t="s">
        <v>55</v>
      </c>
      <c r="B257" s="16" t="s">
        <v>31</v>
      </c>
      <c r="C257" s="16" t="s">
        <v>63</v>
      </c>
      <c r="D257" s="16" t="s">
        <v>60</v>
      </c>
      <c r="E257" s="17">
        <v>25.0</v>
      </c>
      <c r="F257" s="5" t="str">
        <f t="array" ref="F257">XLOOKUP(B257, 'Top 50 Cities in Spain Demograp'!A:A, 'Top 50 Cities in Spain Demograp'!B:B, "No match found", 0, 1)</f>
        <v>No match found</v>
      </c>
    </row>
    <row r="258" hidden="1">
      <c r="A258" s="16" t="s">
        <v>55</v>
      </c>
      <c r="B258" s="16" t="s">
        <v>31</v>
      </c>
      <c r="C258" s="16" t="s">
        <v>64</v>
      </c>
      <c r="D258" s="16" t="s">
        <v>57</v>
      </c>
      <c r="E258" s="17">
        <v>35.0</v>
      </c>
      <c r="F258" s="5" t="str">
        <f t="array" ref="F258">XLOOKUP(B258, 'Top 50 Cities in Spain Demograp'!A:A, 'Top 50 Cities in Spain Demograp'!B:B, "No match found", 0, 1)</f>
        <v>No match found</v>
      </c>
    </row>
    <row r="259" hidden="1">
      <c r="A259" s="16" t="s">
        <v>55</v>
      </c>
      <c r="B259" s="16" t="s">
        <v>31</v>
      </c>
      <c r="C259" s="16" t="s">
        <v>64</v>
      </c>
      <c r="D259" s="16" t="s">
        <v>58</v>
      </c>
      <c r="E259" s="17">
        <v>12.0</v>
      </c>
      <c r="F259" s="5" t="str">
        <f t="array" ref="F259">XLOOKUP(B259, 'Top 50 Cities in Spain Demograp'!A:A, 'Top 50 Cities in Spain Demograp'!B:B, "No match found", 0, 1)</f>
        <v>No match found</v>
      </c>
    </row>
    <row r="260" hidden="1">
      <c r="A260" s="16" t="s">
        <v>55</v>
      </c>
      <c r="B260" s="16" t="s">
        <v>31</v>
      </c>
      <c r="C260" s="16" t="s">
        <v>64</v>
      </c>
      <c r="D260" s="16" t="s">
        <v>59</v>
      </c>
      <c r="E260" s="17">
        <v>20.0</v>
      </c>
      <c r="F260" s="5" t="str">
        <f t="array" ref="F260">XLOOKUP(B260, 'Top 50 Cities in Spain Demograp'!A:A, 'Top 50 Cities in Spain Demograp'!B:B, "No match found", 0, 1)</f>
        <v>No match found</v>
      </c>
    </row>
    <row r="261" hidden="1">
      <c r="A261" s="16" t="s">
        <v>55</v>
      </c>
      <c r="B261" s="16" t="s">
        <v>31</v>
      </c>
      <c r="C261" s="16" t="s">
        <v>64</v>
      </c>
      <c r="D261" s="16" t="s">
        <v>60</v>
      </c>
      <c r="E261" s="17">
        <v>10.0</v>
      </c>
      <c r="F261" s="5" t="str">
        <f t="array" ref="F261">XLOOKUP(B261, 'Top 50 Cities in Spain Demograp'!A:A, 'Top 50 Cities in Spain Demograp'!B:B, "No match found", 0, 1)</f>
        <v>No match found</v>
      </c>
    </row>
    <row r="262" hidden="1">
      <c r="A262" s="16" t="s">
        <v>55</v>
      </c>
      <c r="B262" s="16" t="s">
        <v>32</v>
      </c>
      <c r="C262" s="16" t="s">
        <v>56</v>
      </c>
      <c r="D262" s="16" t="s">
        <v>57</v>
      </c>
      <c r="E262" s="17">
        <v>73.0</v>
      </c>
      <c r="F262" s="5" t="str">
        <f t="array" ref="F262">XLOOKUP(B262, 'Top 50 Cities in Spain Demograp'!A:A, 'Top 50 Cities in Spain Demograp'!B:B, "No match found", 0, 1)</f>
        <v>No match found</v>
      </c>
    </row>
    <row r="263" hidden="1">
      <c r="A263" s="16" t="s">
        <v>55</v>
      </c>
      <c r="B263" s="16" t="s">
        <v>32</v>
      </c>
      <c r="C263" s="16" t="s">
        <v>56</v>
      </c>
      <c r="D263" s="16" t="s">
        <v>58</v>
      </c>
      <c r="E263" s="17">
        <v>70.0</v>
      </c>
      <c r="F263" s="5" t="str">
        <f t="array" ref="F263">XLOOKUP(B263, 'Top 50 Cities in Spain Demograp'!A:A, 'Top 50 Cities in Spain Demograp'!B:B, "No match found", 0, 1)</f>
        <v>No match found</v>
      </c>
    </row>
    <row r="264" hidden="1">
      <c r="A264" s="16" t="s">
        <v>55</v>
      </c>
      <c r="B264" s="16" t="s">
        <v>32</v>
      </c>
      <c r="C264" s="16" t="s">
        <v>56</v>
      </c>
      <c r="D264" s="16" t="s">
        <v>59</v>
      </c>
      <c r="E264" s="17">
        <v>38.0</v>
      </c>
      <c r="F264" s="5" t="str">
        <f t="array" ref="F264">XLOOKUP(B264, 'Top 50 Cities in Spain Demograp'!A:A, 'Top 50 Cities in Spain Demograp'!B:B, "No match found", 0, 1)</f>
        <v>No match found</v>
      </c>
    </row>
    <row r="265" hidden="1">
      <c r="A265" s="16" t="s">
        <v>55</v>
      </c>
      <c r="B265" s="16" t="s">
        <v>32</v>
      </c>
      <c r="C265" s="16" t="s">
        <v>56</v>
      </c>
      <c r="D265" s="16" t="s">
        <v>60</v>
      </c>
      <c r="E265" s="17">
        <v>48.0</v>
      </c>
      <c r="F265" s="5" t="str">
        <f t="array" ref="F265">XLOOKUP(B265, 'Top 50 Cities in Spain Demograp'!A:A, 'Top 50 Cities in Spain Demograp'!B:B, "No match found", 0, 1)</f>
        <v>No match found</v>
      </c>
    </row>
    <row r="266" hidden="1">
      <c r="A266" s="16" t="s">
        <v>55</v>
      </c>
      <c r="B266" s="16" t="s">
        <v>32</v>
      </c>
      <c r="C266" s="16" t="s">
        <v>61</v>
      </c>
      <c r="D266" s="16" t="s">
        <v>57</v>
      </c>
      <c r="E266" s="17">
        <v>65.0</v>
      </c>
      <c r="F266" s="5" t="str">
        <f t="array" ref="F266">XLOOKUP(B266, 'Top 50 Cities in Spain Demograp'!A:A, 'Top 50 Cities in Spain Demograp'!B:B, "No match found", 0, 1)</f>
        <v>No match found</v>
      </c>
    </row>
    <row r="267" hidden="1">
      <c r="A267" s="16" t="s">
        <v>55</v>
      </c>
      <c r="B267" s="16" t="s">
        <v>32</v>
      </c>
      <c r="C267" s="16" t="s">
        <v>61</v>
      </c>
      <c r="D267" s="16" t="s">
        <v>58</v>
      </c>
      <c r="E267" s="17">
        <v>55.0</v>
      </c>
      <c r="F267" s="5" t="str">
        <f t="array" ref="F267">XLOOKUP(B267, 'Top 50 Cities in Spain Demograp'!A:A, 'Top 50 Cities in Spain Demograp'!B:B, "No match found", 0, 1)</f>
        <v>No match found</v>
      </c>
    </row>
    <row r="268" hidden="1">
      <c r="A268" s="16" t="s">
        <v>55</v>
      </c>
      <c r="B268" s="16" t="s">
        <v>32</v>
      </c>
      <c r="C268" s="16" t="s">
        <v>61</v>
      </c>
      <c r="D268" s="16" t="s">
        <v>59</v>
      </c>
      <c r="E268" s="17">
        <v>30.0</v>
      </c>
      <c r="F268" s="5" t="str">
        <f t="array" ref="F268">XLOOKUP(B268, 'Top 50 Cities in Spain Demograp'!A:A, 'Top 50 Cities in Spain Demograp'!B:B, "No match found", 0, 1)</f>
        <v>No match found</v>
      </c>
    </row>
    <row r="269" hidden="1">
      <c r="A269" s="16" t="s">
        <v>55</v>
      </c>
      <c r="B269" s="16" t="s">
        <v>32</v>
      </c>
      <c r="C269" s="16" t="s">
        <v>61</v>
      </c>
      <c r="D269" s="16" t="s">
        <v>60</v>
      </c>
      <c r="E269" s="17">
        <v>35.0</v>
      </c>
      <c r="F269" s="5" t="str">
        <f t="array" ref="F269">XLOOKUP(B269, 'Top 50 Cities in Spain Demograp'!A:A, 'Top 50 Cities in Spain Demograp'!B:B, "No match found", 0, 1)</f>
        <v>No match found</v>
      </c>
    </row>
    <row r="270" hidden="1">
      <c r="A270" s="16" t="s">
        <v>55</v>
      </c>
      <c r="B270" s="16" t="s">
        <v>32</v>
      </c>
      <c r="C270" s="16" t="s">
        <v>62</v>
      </c>
      <c r="D270" s="16" t="s">
        <v>57</v>
      </c>
      <c r="E270" s="17">
        <v>60.0</v>
      </c>
      <c r="F270" s="5" t="str">
        <f t="array" ref="F270">XLOOKUP(B270, 'Top 50 Cities in Spain Demograp'!A:A, 'Top 50 Cities in Spain Demograp'!B:B, "No match found", 0, 1)</f>
        <v>No match found</v>
      </c>
    </row>
    <row r="271" hidden="1">
      <c r="A271" s="16" t="s">
        <v>55</v>
      </c>
      <c r="B271" s="16" t="s">
        <v>32</v>
      </c>
      <c r="C271" s="16" t="s">
        <v>62</v>
      </c>
      <c r="D271" s="16" t="s">
        <v>58</v>
      </c>
      <c r="E271" s="17">
        <v>50.0</v>
      </c>
      <c r="F271" s="5" t="str">
        <f t="array" ref="F271">XLOOKUP(B271, 'Top 50 Cities in Spain Demograp'!A:A, 'Top 50 Cities in Spain Demograp'!B:B, "No match found", 0, 1)</f>
        <v>No match found</v>
      </c>
    </row>
    <row r="272" hidden="1">
      <c r="A272" s="16" t="s">
        <v>55</v>
      </c>
      <c r="B272" s="16" t="s">
        <v>32</v>
      </c>
      <c r="C272" s="16" t="s">
        <v>62</v>
      </c>
      <c r="D272" s="16" t="s">
        <v>59</v>
      </c>
      <c r="E272" s="17">
        <v>25.0</v>
      </c>
      <c r="F272" s="5" t="str">
        <f t="array" ref="F272">XLOOKUP(B272, 'Top 50 Cities in Spain Demograp'!A:A, 'Top 50 Cities in Spain Demograp'!B:B, "No match found", 0, 1)</f>
        <v>No match found</v>
      </c>
    </row>
    <row r="273" hidden="1">
      <c r="A273" s="16" t="s">
        <v>55</v>
      </c>
      <c r="B273" s="16" t="s">
        <v>32</v>
      </c>
      <c r="C273" s="16" t="s">
        <v>62</v>
      </c>
      <c r="D273" s="16" t="s">
        <v>60</v>
      </c>
      <c r="E273" s="17">
        <v>28.0</v>
      </c>
      <c r="F273" s="5" t="str">
        <f t="array" ref="F273">XLOOKUP(B273, 'Top 50 Cities in Spain Demograp'!A:A, 'Top 50 Cities in Spain Demograp'!B:B, "No match found", 0, 1)</f>
        <v>No match found</v>
      </c>
    </row>
    <row r="274" hidden="1">
      <c r="A274" s="16" t="s">
        <v>55</v>
      </c>
      <c r="B274" s="16" t="s">
        <v>32</v>
      </c>
      <c r="C274" s="16" t="s">
        <v>63</v>
      </c>
      <c r="D274" s="16" t="s">
        <v>57</v>
      </c>
      <c r="E274" s="17">
        <v>55.0</v>
      </c>
      <c r="F274" s="5" t="str">
        <f t="array" ref="F274">XLOOKUP(B274, 'Top 50 Cities in Spain Demograp'!A:A, 'Top 50 Cities in Spain Demograp'!B:B, "No match found", 0, 1)</f>
        <v>No match found</v>
      </c>
    </row>
    <row r="275" hidden="1">
      <c r="A275" s="16" t="s">
        <v>55</v>
      </c>
      <c r="B275" s="16" t="s">
        <v>32</v>
      </c>
      <c r="C275" s="16" t="s">
        <v>63</v>
      </c>
      <c r="D275" s="16" t="s">
        <v>58</v>
      </c>
      <c r="E275" s="17">
        <v>45.0</v>
      </c>
      <c r="F275" s="5" t="str">
        <f t="array" ref="F275">XLOOKUP(B275, 'Top 50 Cities in Spain Demograp'!A:A, 'Top 50 Cities in Spain Demograp'!B:B, "No match found", 0, 1)</f>
        <v>No match found</v>
      </c>
    </row>
    <row r="276" hidden="1">
      <c r="A276" s="16" t="s">
        <v>55</v>
      </c>
      <c r="B276" s="16" t="s">
        <v>32</v>
      </c>
      <c r="C276" s="16" t="s">
        <v>63</v>
      </c>
      <c r="D276" s="16" t="s">
        <v>59</v>
      </c>
      <c r="E276" s="17">
        <v>22.0</v>
      </c>
      <c r="F276" s="5" t="str">
        <f t="array" ref="F276">XLOOKUP(B276, 'Top 50 Cities in Spain Demograp'!A:A, 'Top 50 Cities in Spain Demograp'!B:B, "No match found", 0, 1)</f>
        <v>No match found</v>
      </c>
    </row>
    <row r="277" hidden="1">
      <c r="A277" s="16" t="s">
        <v>55</v>
      </c>
      <c r="B277" s="16" t="s">
        <v>32</v>
      </c>
      <c r="C277" s="16" t="s">
        <v>63</v>
      </c>
      <c r="D277" s="16" t="s">
        <v>60</v>
      </c>
      <c r="E277" s="17">
        <v>24.0</v>
      </c>
      <c r="F277" s="5" t="str">
        <f t="array" ref="F277">XLOOKUP(B277, 'Top 50 Cities in Spain Demograp'!A:A, 'Top 50 Cities in Spain Demograp'!B:B, "No match found", 0, 1)</f>
        <v>No match found</v>
      </c>
    </row>
    <row r="278" hidden="1">
      <c r="A278" s="16" t="s">
        <v>55</v>
      </c>
      <c r="B278" s="16" t="s">
        <v>32</v>
      </c>
      <c r="C278" s="16" t="s">
        <v>64</v>
      </c>
      <c r="D278" s="16" t="s">
        <v>57</v>
      </c>
      <c r="E278" s="17">
        <v>28.0</v>
      </c>
      <c r="F278" s="5" t="str">
        <f t="array" ref="F278">XLOOKUP(B278, 'Top 50 Cities in Spain Demograp'!A:A, 'Top 50 Cities in Spain Demograp'!B:B, "No match found", 0, 1)</f>
        <v>No match found</v>
      </c>
    </row>
    <row r="279" hidden="1">
      <c r="A279" s="16" t="s">
        <v>55</v>
      </c>
      <c r="B279" s="16" t="s">
        <v>32</v>
      </c>
      <c r="C279" s="16" t="s">
        <v>64</v>
      </c>
      <c r="D279" s="16" t="s">
        <v>58</v>
      </c>
      <c r="E279" s="17">
        <v>9.0</v>
      </c>
      <c r="F279" s="5" t="str">
        <f t="array" ref="F279">XLOOKUP(B279, 'Top 50 Cities in Spain Demograp'!A:A, 'Top 50 Cities in Spain Demograp'!B:B, "No match found", 0, 1)</f>
        <v>No match found</v>
      </c>
    </row>
    <row r="280" hidden="1">
      <c r="A280" s="16" t="s">
        <v>55</v>
      </c>
      <c r="B280" s="16" t="s">
        <v>32</v>
      </c>
      <c r="C280" s="16" t="s">
        <v>64</v>
      </c>
      <c r="D280" s="16" t="s">
        <v>59</v>
      </c>
      <c r="E280" s="17">
        <v>14.0</v>
      </c>
      <c r="F280" s="5" t="str">
        <f t="array" ref="F280">XLOOKUP(B280, 'Top 50 Cities in Spain Demograp'!A:A, 'Top 50 Cities in Spain Demograp'!B:B, "No match found", 0, 1)</f>
        <v>No match found</v>
      </c>
    </row>
    <row r="281" hidden="1">
      <c r="A281" s="16" t="s">
        <v>55</v>
      </c>
      <c r="B281" s="16" t="s">
        <v>32</v>
      </c>
      <c r="C281" s="16" t="s">
        <v>64</v>
      </c>
      <c r="D281" s="16" t="s">
        <v>60</v>
      </c>
      <c r="E281" s="17">
        <v>5.0</v>
      </c>
      <c r="F281" s="5" t="str">
        <f t="array" ref="F281">XLOOKUP(B281, 'Top 50 Cities in Spain Demograp'!A:A, 'Top 50 Cities in Spain Demograp'!B:B, "No match found", 0, 1)</f>
        <v>No match found</v>
      </c>
    </row>
    <row r="282" hidden="1">
      <c r="A282" s="16" t="s">
        <v>55</v>
      </c>
      <c r="B282" s="16" t="s">
        <v>33</v>
      </c>
      <c r="C282" s="16" t="s">
        <v>56</v>
      </c>
      <c r="D282" s="16" t="s">
        <v>57</v>
      </c>
      <c r="E282" s="17">
        <v>70.0</v>
      </c>
      <c r="F282" s="5" t="str">
        <f t="array" ref="F282">XLOOKUP(B282, 'Top 50 Cities in Spain Demograp'!A:A, 'Top 50 Cities in Spain Demograp'!B:B, "No match found", 0, 1)</f>
        <v>No match found</v>
      </c>
    </row>
    <row r="283" hidden="1">
      <c r="A283" s="16" t="s">
        <v>55</v>
      </c>
      <c r="B283" s="16" t="s">
        <v>33</v>
      </c>
      <c r="C283" s="16" t="s">
        <v>56</v>
      </c>
      <c r="D283" s="16" t="s">
        <v>58</v>
      </c>
      <c r="E283" s="17">
        <v>68.0</v>
      </c>
      <c r="F283" s="5" t="str">
        <f t="array" ref="F283">XLOOKUP(B283, 'Top 50 Cities in Spain Demograp'!A:A, 'Top 50 Cities in Spain Demograp'!B:B, "No match found", 0, 1)</f>
        <v>No match found</v>
      </c>
    </row>
    <row r="284" hidden="1">
      <c r="A284" s="16" t="s">
        <v>55</v>
      </c>
      <c r="B284" s="16" t="s">
        <v>33</v>
      </c>
      <c r="C284" s="16" t="s">
        <v>56</v>
      </c>
      <c r="D284" s="16" t="s">
        <v>59</v>
      </c>
      <c r="E284" s="17">
        <v>35.0</v>
      </c>
      <c r="F284" s="5" t="str">
        <f t="array" ref="F284">XLOOKUP(B284, 'Top 50 Cities in Spain Demograp'!A:A, 'Top 50 Cities in Spain Demograp'!B:B, "No match found", 0, 1)</f>
        <v>No match found</v>
      </c>
    </row>
    <row r="285" hidden="1">
      <c r="A285" s="16" t="s">
        <v>55</v>
      </c>
      <c r="B285" s="16" t="s">
        <v>33</v>
      </c>
      <c r="C285" s="16" t="s">
        <v>56</v>
      </c>
      <c r="D285" s="16" t="s">
        <v>60</v>
      </c>
      <c r="E285" s="17">
        <v>52.0</v>
      </c>
      <c r="F285" s="5" t="str">
        <f t="array" ref="F285">XLOOKUP(B285, 'Top 50 Cities in Spain Demograp'!A:A, 'Top 50 Cities in Spain Demograp'!B:B, "No match found", 0, 1)</f>
        <v>No match found</v>
      </c>
    </row>
    <row r="286" hidden="1">
      <c r="A286" s="16" t="s">
        <v>55</v>
      </c>
      <c r="B286" s="16" t="s">
        <v>33</v>
      </c>
      <c r="C286" s="16" t="s">
        <v>61</v>
      </c>
      <c r="D286" s="16" t="s">
        <v>57</v>
      </c>
      <c r="E286" s="17">
        <v>62.0</v>
      </c>
      <c r="F286" s="5" t="str">
        <f t="array" ref="F286">XLOOKUP(B286, 'Top 50 Cities in Spain Demograp'!A:A, 'Top 50 Cities in Spain Demograp'!B:B, "No match found", 0, 1)</f>
        <v>No match found</v>
      </c>
    </row>
    <row r="287" hidden="1">
      <c r="A287" s="16" t="s">
        <v>55</v>
      </c>
      <c r="B287" s="16" t="s">
        <v>33</v>
      </c>
      <c r="C287" s="16" t="s">
        <v>61</v>
      </c>
      <c r="D287" s="16" t="s">
        <v>58</v>
      </c>
      <c r="E287" s="17">
        <v>52.0</v>
      </c>
      <c r="F287" s="5" t="str">
        <f t="array" ref="F287">XLOOKUP(B287, 'Top 50 Cities in Spain Demograp'!A:A, 'Top 50 Cities in Spain Demograp'!B:B, "No match found", 0, 1)</f>
        <v>No match found</v>
      </c>
    </row>
    <row r="288" hidden="1">
      <c r="A288" s="16" t="s">
        <v>55</v>
      </c>
      <c r="B288" s="16" t="s">
        <v>33</v>
      </c>
      <c r="C288" s="16" t="s">
        <v>61</v>
      </c>
      <c r="D288" s="16" t="s">
        <v>59</v>
      </c>
      <c r="E288" s="17">
        <v>28.0</v>
      </c>
      <c r="F288" s="5" t="str">
        <f t="array" ref="F288">XLOOKUP(B288, 'Top 50 Cities in Spain Demograp'!A:A, 'Top 50 Cities in Spain Demograp'!B:B, "No match found", 0, 1)</f>
        <v>No match found</v>
      </c>
    </row>
    <row r="289" hidden="1">
      <c r="A289" s="16" t="s">
        <v>55</v>
      </c>
      <c r="B289" s="16" t="s">
        <v>33</v>
      </c>
      <c r="C289" s="16" t="s">
        <v>61</v>
      </c>
      <c r="D289" s="16" t="s">
        <v>60</v>
      </c>
      <c r="E289" s="17">
        <v>40.0</v>
      </c>
      <c r="F289" s="5" t="str">
        <f t="array" ref="F289">XLOOKUP(B289, 'Top 50 Cities in Spain Demograp'!A:A, 'Top 50 Cities in Spain Demograp'!B:B, "No match found", 0, 1)</f>
        <v>No match found</v>
      </c>
    </row>
    <row r="290" hidden="1">
      <c r="A290" s="16" t="s">
        <v>55</v>
      </c>
      <c r="B290" s="16" t="s">
        <v>33</v>
      </c>
      <c r="C290" s="16" t="s">
        <v>62</v>
      </c>
      <c r="D290" s="16" t="s">
        <v>57</v>
      </c>
      <c r="E290" s="17">
        <v>58.0</v>
      </c>
      <c r="F290" s="5" t="str">
        <f t="array" ref="F290">XLOOKUP(B290, 'Top 50 Cities in Spain Demograp'!A:A, 'Top 50 Cities in Spain Demograp'!B:B, "No match found", 0, 1)</f>
        <v>No match found</v>
      </c>
    </row>
    <row r="291" hidden="1">
      <c r="A291" s="16" t="s">
        <v>55</v>
      </c>
      <c r="B291" s="16" t="s">
        <v>33</v>
      </c>
      <c r="C291" s="16" t="s">
        <v>62</v>
      </c>
      <c r="D291" s="16" t="s">
        <v>58</v>
      </c>
      <c r="E291" s="17">
        <v>48.0</v>
      </c>
      <c r="F291" s="5" t="str">
        <f t="array" ref="F291">XLOOKUP(B291, 'Top 50 Cities in Spain Demograp'!A:A, 'Top 50 Cities in Spain Demograp'!B:B, "No match found", 0, 1)</f>
        <v>No match found</v>
      </c>
    </row>
    <row r="292" hidden="1">
      <c r="A292" s="16" t="s">
        <v>55</v>
      </c>
      <c r="B292" s="16" t="s">
        <v>33</v>
      </c>
      <c r="C292" s="16" t="s">
        <v>62</v>
      </c>
      <c r="D292" s="16" t="s">
        <v>59</v>
      </c>
      <c r="E292" s="17">
        <v>25.0</v>
      </c>
      <c r="F292" s="5" t="str">
        <f t="array" ref="F292">XLOOKUP(B292, 'Top 50 Cities in Spain Demograp'!A:A, 'Top 50 Cities in Spain Demograp'!B:B, "No match found", 0, 1)</f>
        <v>No match found</v>
      </c>
    </row>
    <row r="293" hidden="1">
      <c r="A293" s="16" t="s">
        <v>55</v>
      </c>
      <c r="B293" s="16" t="s">
        <v>33</v>
      </c>
      <c r="C293" s="16" t="s">
        <v>62</v>
      </c>
      <c r="D293" s="16" t="s">
        <v>60</v>
      </c>
      <c r="E293" s="17">
        <v>30.0</v>
      </c>
      <c r="F293" s="5" t="str">
        <f t="array" ref="F293">XLOOKUP(B293, 'Top 50 Cities in Spain Demograp'!A:A, 'Top 50 Cities in Spain Demograp'!B:B, "No match found", 0, 1)</f>
        <v>No match found</v>
      </c>
    </row>
    <row r="294" hidden="1">
      <c r="A294" s="16" t="s">
        <v>55</v>
      </c>
      <c r="B294" s="16" t="s">
        <v>33</v>
      </c>
      <c r="C294" s="16" t="s">
        <v>63</v>
      </c>
      <c r="D294" s="16" t="s">
        <v>57</v>
      </c>
      <c r="E294" s="17">
        <v>54.0</v>
      </c>
      <c r="F294" s="5" t="str">
        <f t="array" ref="F294">XLOOKUP(B294, 'Top 50 Cities in Spain Demograp'!A:A, 'Top 50 Cities in Spain Demograp'!B:B, "No match found", 0, 1)</f>
        <v>No match found</v>
      </c>
    </row>
    <row r="295" hidden="1">
      <c r="A295" s="16" t="s">
        <v>55</v>
      </c>
      <c r="B295" s="16" t="s">
        <v>33</v>
      </c>
      <c r="C295" s="16" t="s">
        <v>63</v>
      </c>
      <c r="D295" s="16" t="s">
        <v>58</v>
      </c>
      <c r="E295" s="17">
        <v>44.0</v>
      </c>
      <c r="F295" s="5" t="str">
        <f t="array" ref="F295">XLOOKUP(B295, 'Top 50 Cities in Spain Demograp'!A:A, 'Top 50 Cities in Spain Demograp'!B:B, "No match found", 0, 1)</f>
        <v>No match found</v>
      </c>
    </row>
    <row r="296" hidden="1">
      <c r="A296" s="16" t="s">
        <v>55</v>
      </c>
      <c r="B296" s="16" t="s">
        <v>33</v>
      </c>
      <c r="C296" s="16" t="s">
        <v>63</v>
      </c>
      <c r="D296" s="16" t="s">
        <v>59</v>
      </c>
      <c r="E296" s="17">
        <v>22.0</v>
      </c>
      <c r="F296" s="5" t="str">
        <f t="array" ref="F296">XLOOKUP(B296, 'Top 50 Cities in Spain Demograp'!A:A, 'Top 50 Cities in Spain Demograp'!B:B, "No match found", 0, 1)</f>
        <v>No match found</v>
      </c>
    </row>
    <row r="297" hidden="1">
      <c r="A297" s="16" t="s">
        <v>55</v>
      </c>
      <c r="B297" s="16" t="s">
        <v>33</v>
      </c>
      <c r="C297" s="16" t="s">
        <v>63</v>
      </c>
      <c r="D297" s="16" t="s">
        <v>60</v>
      </c>
      <c r="E297" s="17">
        <v>25.0</v>
      </c>
      <c r="F297" s="5" t="str">
        <f t="array" ref="F297">XLOOKUP(B297, 'Top 50 Cities in Spain Demograp'!A:A, 'Top 50 Cities in Spain Demograp'!B:B, "No match found", 0, 1)</f>
        <v>No match found</v>
      </c>
    </row>
    <row r="298" hidden="1">
      <c r="A298" s="16" t="s">
        <v>55</v>
      </c>
      <c r="B298" s="16" t="s">
        <v>33</v>
      </c>
      <c r="C298" s="16" t="s">
        <v>64</v>
      </c>
      <c r="D298" s="16" t="s">
        <v>57</v>
      </c>
      <c r="E298" s="17">
        <v>27.0</v>
      </c>
      <c r="F298" s="5" t="str">
        <f t="array" ref="F298">XLOOKUP(B298, 'Top 50 Cities in Spain Demograp'!A:A, 'Top 50 Cities in Spain Demograp'!B:B, "No match found", 0, 1)</f>
        <v>No match found</v>
      </c>
    </row>
    <row r="299" hidden="1">
      <c r="A299" s="16" t="s">
        <v>55</v>
      </c>
      <c r="B299" s="16" t="s">
        <v>33</v>
      </c>
      <c r="C299" s="16" t="s">
        <v>64</v>
      </c>
      <c r="D299" s="16" t="s">
        <v>58</v>
      </c>
      <c r="E299" s="17">
        <v>8.0</v>
      </c>
      <c r="F299" s="5" t="str">
        <f t="array" ref="F299">XLOOKUP(B299, 'Top 50 Cities in Spain Demograp'!A:A, 'Top 50 Cities in Spain Demograp'!B:B, "No match found", 0, 1)</f>
        <v>No match found</v>
      </c>
    </row>
    <row r="300" hidden="1">
      <c r="A300" s="16" t="s">
        <v>55</v>
      </c>
      <c r="B300" s="16" t="s">
        <v>33</v>
      </c>
      <c r="C300" s="16" t="s">
        <v>64</v>
      </c>
      <c r="D300" s="16" t="s">
        <v>59</v>
      </c>
      <c r="E300" s="17">
        <v>13.0</v>
      </c>
      <c r="F300" s="5" t="str">
        <f t="array" ref="F300">XLOOKUP(B300, 'Top 50 Cities in Spain Demograp'!A:A, 'Top 50 Cities in Spain Demograp'!B:B, "No match found", 0, 1)</f>
        <v>No match found</v>
      </c>
    </row>
    <row r="301" hidden="1">
      <c r="A301" s="16" t="s">
        <v>55</v>
      </c>
      <c r="B301" s="16" t="s">
        <v>33</v>
      </c>
      <c r="C301" s="16" t="s">
        <v>64</v>
      </c>
      <c r="D301" s="16" t="s">
        <v>60</v>
      </c>
      <c r="E301" s="17">
        <v>4.0</v>
      </c>
      <c r="F301" s="5" t="str">
        <f t="array" ref="F301">XLOOKUP(B301, 'Top 50 Cities in Spain Demograp'!A:A, 'Top 50 Cities in Spain Demograp'!B:B, "No match found", 0, 1)</f>
        <v>No match found</v>
      </c>
    </row>
    <row r="302" hidden="1">
      <c r="A302" s="16" t="s">
        <v>55</v>
      </c>
      <c r="B302" s="16" t="s">
        <v>34</v>
      </c>
      <c r="C302" s="16" t="s">
        <v>56</v>
      </c>
      <c r="D302" s="16" t="s">
        <v>57</v>
      </c>
      <c r="E302" s="17">
        <v>72.0</v>
      </c>
      <c r="F302" s="5" t="str">
        <f t="array" ref="F302">XLOOKUP(B302, 'Top 50 Cities in Spain Demograp'!A:A, 'Top 50 Cities in Spain Demograp'!B:B, "No match found", 0, 1)</f>
        <v>No match found</v>
      </c>
    </row>
    <row r="303" hidden="1">
      <c r="A303" s="16" t="s">
        <v>55</v>
      </c>
      <c r="B303" s="16" t="s">
        <v>34</v>
      </c>
      <c r="C303" s="16" t="s">
        <v>56</v>
      </c>
      <c r="D303" s="16" t="s">
        <v>58</v>
      </c>
      <c r="E303" s="17">
        <v>69.0</v>
      </c>
      <c r="F303" s="5" t="str">
        <f t="array" ref="F303">XLOOKUP(B303, 'Top 50 Cities in Spain Demograp'!A:A, 'Top 50 Cities in Spain Demograp'!B:B, "No match found", 0, 1)</f>
        <v>No match found</v>
      </c>
    </row>
    <row r="304" hidden="1">
      <c r="A304" s="16" t="s">
        <v>55</v>
      </c>
      <c r="B304" s="16" t="s">
        <v>34</v>
      </c>
      <c r="C304" s="16" t="s">
        <v>56</v>
      </c>
      <c r="D304" s="16" t="s">
        <v>59</v>
      </c>
      <c r="E304" s="17">
        <v>40.0</v>
      </c>
      <c r="F304" s="5" t="str">
        <f t="array" ref="F304">XLOOKUP(B304, 'Top 50 Cities in Spain Demograp'!A:A, 'Top 50 Cities in Spain Demograp'!B:B, "No match found", 0, 1)</f>
        <v>No match found</v>
      </c>
    </row>
    <row r="305" hidden="1">
      <c r="A305" s="16" t="s">
        <v>55</v>
      </c>
      <c r="B305" s="16" t="s">
        <v>34</v>
      </c>
      <c r="C305" s="16" t="s">
        <v>56</v>
      </c>
      <c r="D305" s="16" t="s">
        <v>60</v>
      </c>
      <c r="E305" s="17">
        <v>45.0</v>
      </c>
      <c r="F305" s="5" t="str">
        <f t="array" ref="F305">XLOOKUP(B305, 'Top 50 Cities in Spain Demograp'!A:A, 'Top 50 Cities in Spain Demograp'!B:B, "No match found", 0, 1)</f>
        <v>No match found</v>
      </c>
    </row>
    <row r="306" hidden="1">
      <c r="A306" s="16" t="s">
        <v>55</v>
      </c>
      <c r="B306" s="16" t="s">
        <v>34</v>
      </c>
      <c r="C306" s="16" t="s">
        <v>61</v>
      </c>
      <c r="D306" s="16" t="s">
        <v>57</v>
      </c>
      <c r="E306" s="17">
        <v>66.0</v>
      </c>
      <c r="F306" s="5" t="str">
        <f t="array" ref="F306">XLOOKUP(B306, 'Top 50 Cities in Spain Demograp'!A:A, 'Top 50 Cities in Spain Demograp'!B:B, "No match found", 0, 1)</f>
        <v>No match found</v>
      </c>
    </row>
    <row r="307" hidden="1">
      <c r="A307" s="16" t="s">
        <v>55</v>
      </c>
      <c r="B307" s="16" t="s">
        <v>34</v>
      </c>
      <c r="C307" s="16" t="s">
        <v>61</v>
      </c>
      <c r="D307" s="16" t="s">
        <v>58</v>
      </c>
      <c r="E307" s="17">
        <v>58.0</v>
      </c>
      <c r="F307" s="5" t="str">
        <f t="array" ref="F307">XLOOKUP(B307, 'Top 50 Cities in Spain Demograp'!A:A, 'Top 50 Cities in Spain Demograp'!B:B, "No match found", 0, 1)</f>
        <v>No match found</v>
      </c>
    </row>
    <row r="308" hidden="1">
      <c r="A308" s="16" t="s">
        <v>55</v>
      </c>
      <c r="B308" s="16" t="s">
        <v>34</v>
      </c>
      <c r="C308" s="16" t="s">
        <v>61</v>
      </c>
      <c r="D308" s="16" t="s">
        <v>59</v>
      </c>
      <c r="E308" s="17">
        <v>35.0</v>
      </c>
      <c r="F308" s="5" t="str">
        <f t="array" ref="F308">XLOOKUP(B308, 'Top 50 Cities in Spain Demograp'!A:A, 'Top 50 Cities in Spain Demograp'!B:B, "No match found", 0, 1)</f>
        <v>No match found</v>
      </c>
    </row>
    <row r="309" hidden="1">
      <c r="A309" s="16" t="s">
        <v>55</v>
      </c>
      <c r="B309" s="16" t="s">
        <v>34</v>
      </c>
      <c r="C309" s="16" t="s">
        <v>61</v>
      </c>
      <c r="D309" s="16" t="s">
        <v>60</v>
      </c>
      <c r="E309" s="17">
        <v>38.0</v>
      </c>
      <c r="F309" s="5" t="str">
        <f t="array" ref="F309">XLOOKUP(B309, 'Top 50 Cities in Spain Demograp'!A:A, 'Top 50 Cities in Spain Demograp'!B:B, "No match found", 0, 1)</f>
        <v>No match found</v>
      </c>
    </row>
    <row r="310" hidden="1">
      <c r="A310" s="16" t="s">
        <v>55</v>
      </c>
      <c r="B310" s="16" t="s">
        <v>34</v>
      </c>
      <c r="C310" s="16" t="s">
        <v>62</v>
      </c>
      <c r="D310" s="16" t="s">
        <v>57</v>
      </c>
      <c r="E310" s="17">
        <v>60.0</v>
      </c>
      <c r="F310" s="5" t="str">
        <f t="array" ref="F310">XLOOKUP(B310, 'Top 50 Cities in Spain Demograp'!A:A, 'Top 50 Cities in Spain Demograp'!B:B, "No match found", 0, 1)</f>
        <v>No match found</v>
      </c>
    </row>
    <row r="311" hidden="1">
      <c r="A311" s="16" t="s">
        <v>55</v>
      </c>
      <c r="B311" s="16" t="s">
        <v>34</v>
      </c>
      <c r="C311" s="16" t="s">
        <v>62</v>
      </c>
      <c r="D311" s="16" t="s">
        <v>58</v>
      </c>
      <c r="E311" s="17">
        <v>50.0</v>
      </c>
      <c r="F311" s="5" t="str">
        <f t="array" ref="F311">XLOOKUP(B311, 'Top 50 Cities in Spain Demograp'!A:A, 'Top 50 Cities in Spain Demograp'!B:B, "No match found", 0, 1)</f>
        <v>No match found</v>
      </c>
    </row>
    <row r="312" hidden="1">
      <c r="A312" s="16" t="s">
        <v>55</v>
      </c>
      <c r="B312" s="16" t="s">
        <v>34</v>
      </c>
      <c r="C312" s="16" t="s">
        <v>62</v>
      </c>
      <c r="D312" s="16" t="s">
        <v>59</v>
      </c>
      <c r="E312" s="17">
        <v>28.0</v>
      </c>
      <c r="F312" s="5" t="str">
        <f t="array" ref="F312">XLOOKUP(B312, 'Top 50 Cities in Spain Demograp'!A:A, 'Top 50 Cities in Spain Demograp'!B:B, "No match found", 0, 1)</f>
        <v>No match found</v>
      </c>
    </row>
    <row r="313" hidden="1">
      <c r="A313" s="16" t="s">
        <v>55</v>
      </c>
      <c r="B313" s="16" t="s">
        <v>34</v>
      </c>
      <c r="C313" s="16" t="s">
        <v>62</v>
      </c>
      <c r="D313" s="16" t="s">
        <v>60</v>
      </c>
      <c r="E313" s="17">
        <v>26.0</v>
      </c>
      <c r="F313" s="5" t="str">
        <f t="array" ref="F313">XLOOKUP(B313, 'Top 50 Cities in Spain Demograp'!A:A, 'Top 50 Cities in Spain Demograp'!B:B, "No match found", 0, 1)</f>
        <v>No match found</v>
      </c>
    </row>
    <row r="314" hidden="1">
      <c r="A314" s="16" t="s">
        <v>55</v>
      </c>
      <c r="B314" s="16" t="s">
        <v>34</v>
      </c>
      <c r="C314" s="16" t="s">
        <v>63</v>
      </c>
      <c r="D314" s="16" t="s">
        <v>57</v>
      </c>
      <c r="E314" s="17">
        <v>58.0</v>
      </c>
      <c r="F314" s="5" t="str">
        <f t="array" ref="F314">XLOOKUP(B314, 'Top 50 Cities in Spain Demograp'!A:A, 'Top 50 Cities in Spain Demograp'!B:B, "No match found", 0, 1)</f>
        <v>No match found</v>
      </c>
    </row>
    <row r="315" hidden="1">
      <c r="A315" s="16" t="s">
        <v>55</v>
      </c>
      <c r="B315" s="16" t="s">
        <v>34</v>
      </c>
      <c r="C315" s="16" t="s">
        <v>63</v>
      </c>
      <c r="D315" s="16" t="s">
        <v>58</v>
      </c>
      <c r="E315" s="17">
        <v>48.0</v>
      </c>
      <c r="F315" s="5" t="str">
        <f t="array" ref="F315">XLOOKUP(B315, 'Top 50 Cities in Spain Demograp'!A:A, 'Top 50 Cities in Spain Demograp'!B:B, "No match found", 0, 1)</f>
        <v>No match found</v>
      </c>
    </row>
    <row r="316" hidden="1">
      <c r="A316" s="16" t="s">
        <v>55</v>
      </c>
      <c r="B316" s="16" t="s">
        <v>34</v>
      </c>
      <c r="C316" s="16" t="s">
        <v>63</v>
      </c>
      <c r="D316" s="16" t="s">
        <v>59</v>
      </c>
      <c r="E316" s="17">
        <v>26.0</v>
      </c>
      <c r="F316" s="5" t="str">
        <f t="array" ref="F316">XLOOKUP(B316, 'Top 50 Cities in Spain Demograp'!A:A, 'Top 50 Cities in Spain Demograp'!B:B, "No match found", 0, 1)</f>
        <v>No match found</v>
      </c>
    </row>
    <row r="317" hidden="1">
      <c r="A317" s="16" t="s">
        <v>55</v>
      </c>
      <c r="B317" s="16" t="s">
        <v>34</v>
      </c>
      <c r="C317" s="16" t="s">
        <v>63</v>
      </c>
      <c r="D317" s="16" t="s">
        <v>60</v>
      </c>
      <c r="E317" s="17">
        <v>24.0</v>
      </c>
      <c r="F317" s="5" t="str">
        <f t="array" ref="F317">XLOOKUP(B317, 'Top 50 Cities in Spain Demograp'!A:A, 'Top 50 Cities in Spain Demograp'!B:B, "No match found", 0, 1)</f>
        <v>No match found</v>
      </c>
    </row>
    <row r="318" hidden="1">
      <c r="A318" s="16" t="s">
        <v>55</v>
      </c>
      <c r="B318" s="16" t="s">
        <v>34</v>
      </c>
      <c r="C318" s="16" t="s">
        <v>64</v>
      </c>
      <c r="D318" s="16" t="s">
        <v>57</v>
      </c>
      <c r="E318" s="17">
        <v>29.0</v>
      </c>
      <c r="F318" s="5" t="str">
        <f t="array" ref="F318">XLOOKUP(B318, 'Top 50 Cities in Spain Demograp'!A:A, 'Top 50 Cities in Spain Demograp'!B:B, "No match found", 0, 1)</f>
        <v>No match found</v>
      </c>
    </row>
    <row r="319" hidden="1">
      <c r="A319" s="16" t="s">
        <v>55</v>
      </c>
      <c r="B319" s="16" t="s">
        <v>34</v>
      </c>
      <c r="C319" s="16" t="s">
        <v>64</v>
      </c>
      <c r="D319" s="16" t="s">
        <v>58</v>
      </c>
      <c r="E319" s="17">
        <v>9.0</v>
      </c>
      <c r="F319" s="5" t="str">
        <f t="array" ref="F319">XLOOKUP(B319, 'Top 50 Cities in Spain Demograp'!A:A, 'Top 50 Cities in Spain Demograp'!B:B, "No match found", 0, 1)</f>
        <v>No match found</v>
      </c>
    </row>
    <row r="320" hidden="1">
      <c r="A320" s="16" t="s">
        <v>55</v>
      </c>
      <c r="B320" s="16" t="s">
        <v>34</v>
      </c>
      <c r="C320" s="16" t="s">
        <v>64</v>
      </c>
      <c r="D320" s="16" t="s">
        <v>59</v>
      </c>
      <c r="E320" s="17">
        <v>16.0</v>
      </c>
      <c r="F320" s="5" t="str">
        <f t="array" ref="F320">XLOOKUP(B320, 'Top 50 Cities in Spain Demograp'!A:A, 'Top 50 Cities in Spain Demograp'!B:B, "No match found", 0, 1)</f>
        <v>No match found</v>
      </c>
    </row>
    <row r="321" hidden="1">
      <c r="A321" s="16" t="s">
        <v>55</v>
      </c>
      <c r="B321" s="16" t="s">
        <v>34</v>
      </c>
      <c r="C321" s="16" t="s">
        <v>64</v>
      </c>
      <c r="D321" s="16" t="s">
        <v>60</v>
      </c>
      <c r="E321" s="17">
        <v>5.0</v>
      </c>
      <c r="F321" s="5" t="str">
        <f t="array" ref="F321">XLOOKUP(B321, 'Top 50 Cities in Spain Demograp'!A:A, 'Top 50 Cities in Spain Demograp'!B:B, "No match found", 0, 1)</f>
        <v>No match found</v>
      </c>
    </row>
    <row r="322" hidden="1">
      <c r="A322" s="16" t="s">
        <v>55</v>
      </c>
      <c r="B322" s="16" t="s">
        <v>35</v>
      </c>
      <c r="C322" s="16" t="s">
        <v>56</v>
      </c>
      <c r="D322" s="16" t="s">
        <v>57</v>
      </c>
      <c r="E322" s="17">
        <v>70.0</v>
      </c>
      <c r="F322" s="5" t="str">
        <f t="array" ref="F322">XLOOKUP(B322, 'Top 50 Cities in Spain Demograp'!A:A, 'Top 50 Cities in Spain Demograp'!B:B, "No match found", 0, 1)</f>
        <v>No match found</v>
      </c>
    </row>
    <row r="323" hidden="1">
      <c r="A323" s="16" t="s">
        <v>55</v>
      </c>
      <c r="B323" s="16" t="s">
        <v>35</v>
      </c>
      <c r="C323" s="16" t="s">
        <v>56</v>
      </c>
      <c r="D323" s="16" t="s">
        <v>58</v>
      </c>
      <c r="E323" s="17">
        <v>67.0</v>
      </c>
      <c r="F323" s="5" t="str">
        <f t="array" ref="F323">XLOOKUP(B323, 'Top 50 Cities in Spain Demograp'!A:A, 'Top 50 Cities in Spain Demograp'!B:B, "No match found", 0, 1)</f>
        <v>No match found</v>
      </c>
    </row>
    <row r="324" hidden="1">
      <c r="A324" s="16" t="s">
        <v>55</v>
      </c>
      <c r="B324" s="16" t="s">
        <v>35</v>
      </c>
      <c r="C324" s="16" t="s">
        <v>56</v>
      </c>
      <c r="D324" s="16" t="s">
        <v>59</v>
      </c>
      <c r="E324" s="17">
        <v>38.0</v>
      </c>
      <c r="F324" s="5" t="str">
        <f t="array" ref="F324">XLOOKUP(B324, 'Top 50 Cities in Spain Demograp'!A:A, 'Top 50 Cities in Spain Demograp'!B:B, "No match found", 0, 1)</f>
        <v>No match found</v>
      </c>
    </row>
    <row r="325" hidden="1">
      <c r="A325" s="16" t="s">
        <v>55</v>
      </c>
      <c r="B325" s="16" t="s">
        <v>35</v>
      </c>
      <c r="C325" s="16" t="s">
        <v>56</v>
      </c>
      <c r="D325" s="16" t="s">
        <v>60</v>
      </c>
      <c r="E325" s="17">
        <v>42.0</v>
      </c>
      <c r="F325" s="5" t="str">
        <f t="array" ref="F325">XLOOKUP(B325, 'Top 50 Cities in Spain Demograp'!A:A, 'Top 50 Cities in Spain Demograp'!B:B, "No match found", 0, 1)</f>
        <v>No match found</v>
      </c>
    </row>
    <row r="326" hidden="1">
      <c r="A326" s="16" t="s">
        <v>55</v>
      </c>
      <c r="B326" s="16" t="s">
        <v>35</v>
      </c>
      <c r="C326" s="16" t="s">
        <v>61</v>
      </c>
      <c r="D326" s="16" t="s">
        <v>57</v>
      </c>
      <c r="E326" s="17">
        <v>64.0</v>
      </c>
      <c r="F326" s="5" t="str">
        <f t="array" ref="F326">XLOOKUP(B326, 'Top 50 Cities in Spain Demograp'!A:A, 'Top 50 Cities in Spain Demograp'!B:B, "No match found", 0, 1)</f>
        <v>No match found</v>
      </c>
    </row>
    <row r="327" hidden="1">
      <c r="A327" s="16" t="s">
        <v>55</v>
      </c>
      <c r="B327" s="16" t="s">
        <v>35</v>
      </c>
      <c r="C327" s="16" t="s">
        <v>61</v>
      </c>
      <c r="D327" s="16" t="s">
        <v>58</v>
      </c>
      <c r="E327" s="17">
        <v>54.0</v>
      </c>
      <c r="F327" s="5" t="str">
        <f t="array" ref="F327">XLOOKUP(B327, 'Top 50 Cities in Spain Demograp'!A:A, 'Top 50 Cities in Spain Demograp'!B:B, "No match found", 0, 1)</f>
        <v>No match found</v>
      </c>
    </row>
    <row r="328" hidden="1">
      <c r="A328" s="16" t="s">
        <v>55</v>
      </c>
      <c r="B328" s="16" t="s">
        <v>35</v>
      </c>
      <c r="C328" s="16" t="s">
        <v>61</v>
      </c>
      <c r="D328" s="16" t="s">
        <v>59</v>
      </c>
      <c r="E328" s="17">
        <v>30.0</v>
      </c>
      <c r="F328" s="5" t="str">
        <f t="array" ref="F328">XLOOKUP(B328, 'Top 50 Cities in Spain Demograp'!A:A, 'Top 50 Cities in Spain Demograp'!B:B, "No match found", 0, 1)</f>
        <v>No match found</v>
      </c>
    </row>
    <row r="329" hidden="1">
      <c r="A329" s="16" t="s">
        <v>55</v>
      </c>
      <c r="B329" s="16" t="s">
        <v>35</v>
      </c>
      <c r="C329" s="16" t="s">
        <v>61</v>
      </c>
      <c r="D329" s="16" t="s">
        <v>60</v>
      </c>
      <c r="E329" s="17">
        <v>32.0</v>
      </c>
      <c r="F329" s="5" t="str">
        <f t="array" ref="F329">XLOOKUP(B329, 'Top 50 Cities in Spain Demograp'!A:A, 'Top 50 Cities in Spain Demograp'!B:B, "No match found", 0, 1)</f>
        <v>No match found</v>
      </c>
    </row>
    <row r="330" hidden="1">
      <c r="A330" s="16" t="s">
        <v>55</v>
      </c>
      <c r="B330" s="16" t="s">
        <v>35</v>
      </c>
      <c r="C330" s="16" t="s">
        <v>62</v>
      </c>
      <c r="D330" s="16" t="s">
        <v>57</v>
      </c>
      <c r="E330" s="17">
        <v>58.0</v>
      </c>
      <c r="F330" s="5" t="str">
        <f t="array" ref="F330">XLOOKUP(B330, 'Top 50 Cities in Spain Demograp'!A:A, 'Top 50 Cities in Spain Demograp'!B:B, "No match found", 0, 1)</f>
        <v>No match found</v>
      </c>
    </row>
    <row r="331" hidden="1">
      <c r="A331" s="16" t="s">
        <v>55</v>
      </c>
      <c r="B331" s="16" t="s">
        <v>35</v>
      </c>
      <c r="C331" s="16" t="s">
        <v>62</v>
      </c>
      <c r="D331" s="16" t="s">
        <v>58</v>
      </c>
      <c r="E331" s="17">
        <v>48.0</v>
      </c>
      <c r="F331" s="5" t="str">
        <f t="array" ref="F331">XLOOKUP(B331, 'Top 50 Cities in Spain Demograp'!A:A, 'Top 50 Cities in Spain Demograp'!B:B, "No match found", 0, 1)</f>
        <v>No match found</v>
      </c>
    </row>
    <row r="332" hidden="1">
      <c r="A332" s="16" t="s">
        <v>55</v>
      </c>
      <c r="B332" s="16" t="s">
        <v>35</v>
      </c>
      <c r="C332" s="16" t="s">
        <v>62</v>
      </c>
      <c r="D332" s="16" t="s">
        <v>59</v>
      </c>
      <c r="E332" s="17">
        <v>25.0</v>
      </c>
      <c r="F332" s="5" t="str">
        <f t="array" ref="F332">XLOOKUP(B332, 'Top 50 Cities in Spain Demograp'!A:A, 'Top 50 Cities in Spain Demograp'!B:B, "No match found", 0, 1)</f>
        <v>No match found</v>
      </c>
    </row>
    <row r="333" hidden="1">
      <c r="A333" s="16" t="s">
        <v>55</v>
      </c>
      <c r="B333" s="16" t="s">
        <v>35</v>
      </c>
      <c r="C333" s="16" t="s">
        <v>62</v>
      </c>
      <c r="D333" s="16" t="s">
        <v>60</v>
      </c>
      <c r="E333" s="17">
        <v>22.0</v>
      </c>
      <c r="F333" s="5" t="str">
        <f t="array" ref="F333">XLOOKUP(B333, 'Top 50 Cities in Spain Demograp'!A:A, 'Top 50 Cities in Spain Demograp'!B:B, "No match found", 0, 1)</f>
        <v>No match found</v>
      </c>
    </row>
    <row r="334" hidden="1">
      <c r="A334" s="16" t="s">
        <v>55</v>
      </c>
      <c r="B334" s="16" t="s">
        <v>35</v>
      </c>
      <c r="C334" s="16" t="s">
        <v>63</v>
      </c>
      <c r="D334" s="16" t="s">
        <v>57</v>
      </c>
      <c r="E334" s="17">
        <v>55.0</v>
      </c>
      <c r="F334" s="5" t="str">
        <f t="array" ref="F334">XLOOKUP(B334, 'Top 50 Cities in Spain Demograp'!A:A, 'Top 50 Cities in Spain Demograp'!B:B, "No match found", 0, 1)</f>
        <v>No match found</v>
      </c>
    </row>
    <row r="335" hidden="1">
      <c r="A335" s="16" t="s">
        <v>55</v>
      </c>
      <c r="B335" s="16" t="s">
        <v>35</v>
      </c>
      <c r="C335" s="16" t="s">
        <v>63</v>
      </c>
      <c r="D335" s="16" t="s">
        <v>58</v>
      </c>
      <c r="E335" s="17">
        <v>45.0</v>
      </c>
      <c r="F335" s="5" t="str">
        <f t="array" ref="F335">XLOOKUP(B335, 'Top 50 Cities in Spain Demograp'!A:A, 'Top 50 Cities in Spain Demograp'!B:B, "No match found", 0, 1)</f>
        <v>No match found</v>
      </c>
    </row>
    <row r="336" hidden="1">
      <c r="A336" s="16" t="s">
        <v>55</v>
      </c>
      <c r="B336" s="16" t="s">
        <v>35</v>
      </c>
      <c r="C336" s="16" t="s">
        <v>63</v>
      </c>
      <c r="D336" s="16" t="s">
        <v>59</v>
      </c>
      <c r="E336" s="17">
        <v>22.0</v>
      </c>
      <c r="F336" s="5" t="str">
        <f t="array" ref="F336">XLOOKUP(B336, 'Top 50 Cities in Spain Demograp'!A:A, 'Top 50 Cities in Spain Demograp'!B:B, "No match found", 0, 1)</f>
        <v>No match found</v>
      </c>
    </row>
    <row r="337" hidden="1">
      <c r="A337" s="16" t="s">
        <v>55</v>
      </c>
      <c r="B337" s="16" t="s">
        <v>35</v>
      </c>
      <c r="C337" s="16" t="s">
        <v>63</v>
      </c>
      <c r="D337" s="16" t="s">
        <v>60</v>
      </c>
      <c r="E337" s="17">
        <v>20.0</v>
      </c>
      <c r="F337" s="5" t="str">
        <f t="array" ref="F337">XLOOKUP(B337, 'Top 50 Cities in Spain Demograp'!A:A, 'Top 50 Cities in Spain Demograp'!B:B, "No match found", 0, 1)</f>
        <v>No match found</v>
      </c>
    </row>
    <row r="338" hidden="1">
      <c r="A338" s="16" t="s">
        <v>55</v>
      </c>
      <c r="B338" s="16" t="s">
        <v>35</v>
      </c>
      <c r="C338" s="16" t="s">
        <v>64</v>
      </c>
      <c r="D338" s="16" t="s">
        <v>57</v>
      </c>
      <c r="E338" s="17">
        <v>28.0</v>
      </c>
      <c r="F338" s="5" t="str">
        <f t="array" ref="F338">XLOOKUP(B338, 'Top 50 Cities in Spain Demograp'!A:A, 'Top 50 Cities in Spain Demograp'!B:B, "No match found", 0, 1)</f>
        <v>No match found</v>
      </c>
    </row>
    <row r="339" hidden="1">
      <c r="A339" s="16" t="s">
        <v>55</v>
      </c>
      <c r="B339" s="16" t="s">
        <v>35</v>
      </c>
      <c r="C339" s="16" t="s">
        <v>64</v>
      </c>
      <c r="D339" s="16" t="s">
        <v>58</v>
      </c>
      <c r="E339" s="17">
        <v>8.0</v>
      </c>
      <c r="F339" s="5" t="str">
        <f t="array" ref="F339">XLOOKUP(B339, 'Top 50 Cities in Spain Demograp'!A:A, 'Top 50 Cities in Spain Demograp'!B:B, "No match found", 0, 1)</f>
        <v>No match found</v>
      </c>
    </row>
    <row r="340" hidden="1">
      <c r="A340" s="16" t="s">
        <v>55</v>
      </c>
      <c r="B340" s="16" t="s">
        <v>35</v>
      </c>
      <c r="C340" s="16" t="s">
        <v>64</v>
      </c>
      <c r="D340" s="16" t="s">
        <v>59</v>
      </c>
      <c r="E340" s="17">
        <v>14.0</v>
      </c>
      <c r="F340" s="5" t="str">
        <f t="array" ref="F340">XLOOKUP(B340, 'Top 50 Cities in Spain Demograp'!A:A, 'Top 50 Cities in Spain Demograp'!B:B, "No match found", 0, 1)</f>
        <v>No match found</v>
      </c>
    </row>
    <row r="341" hidden="1">
      <c r="A341" s="16" t="s">
        <v>55</v>
      </c>
      <c r="B341" s="16" t="s">
        <v>35</v>
      </c>
      <c r="C341" s="16" t="s">
        <v>64</v>
      </c>
      <c r="D341" s="16" t="s">
        <v>60</v>
      </c>
      <c r="E341" s="17">
        <v>4.0</v>
      </c>
      <c r="F341" s="5" t="str">
        <f t="array" ref="F341">XLOOKUP(B341, 'Top 50 Cities in Spain Demograp'!A:A, 'Top 50 Cities in Spain Demograp'!B:B, "No match found", 0, 1)</f>
        <v>No match found</v>
      </c>
    </row>
    <row r="342" hidden="1">
      <c r="A342" s="16" t="s">
        <v>55</v>
      </c>
      <c r="B342" s="16" t="s">
        <v>36</v>
      </c>
      <c r="C342" s="16" t="s">
        <v>56</v>
      </c>
      <c r="D342" s="16" t="s">
        <v>57</v>
      </c>
      <c r="E342" s="17">
        <v>68.0</v>
      </c>
      <c r="F342" s="5" t="str">
        <f t="array" ref="F342">XLOOKUP(B342, 'Top 50 Cities in Spain Demograp'!A:A, 'Top 50 Cities in Spain Demograp'!B:B, "No match found", 0, 1)</f>
        <v>No match found</v>
      </c>
    </row>
    <row r="343" hidden="1">
      <c r="A343" s="16" t="s">
        <v>55</v>
      </c>
      <c r="B343" s="16" t="s">
        <v>36</v>
      </c>
      <c r="C343" s="16" t="s">
        <v>56</v>
      </c>
      <c r="D343" s="16" t="s">
        <v>58</v>
      </c>
      <c r="E343" s="17">
        <v>65.0</v>
      </c>
      <c r="F343" s="5" t="str">
        <f t="array" ref="F343">XLOOKUP(B343, 'Top 50 Cities in Spain Demograp'!A:A, 'Top 50 Cities in Spain Demograp'!B:B, "No match found", 0, 1)</f>
        <v>No match found</v>
      </c>
    </row>
    <row r="344" hidden="1">
      <c r="A344" s="16" t="s">
        <v>55</v>
      </c>
      <c r="B344" s="16" t="s">
        <v>36</v>
      </c>
      <c r="C344" s="16" t="s">
        <v>56</v>
      </c>
      <c r="D344" s="16" t="s">
        <v>59</v>
      </c>
      <c r="E344" s="17">
        <v>35.0</v>
      </c>
      <c r="F344" s="5" t="str">
        <f t="array" ref="F344">XLOOKUP(B344, 'Top 50 Cities in Spain Demograp'!A:A, 'Top 50 Cities in Spain Demograp'!B:B, "No match found", 0, 1)</f>
        <v>No match found</v>
      </c>
    </row>
    <row r="345" hidden="1">
      <c r="A345" s="16" t="s">
        <v>55</v>
      </c>
      <c r="B345" s="16" t="s">
        <v>36</v>
      </c>
      <c r="C345" s="16" t="s">
        <v>56</v>
      </c>
      <c r="D345" s="16" t="s">
        <v>60</v>
      </c>
      <c r="E345" s="17">
        <v>50.0</v>
      </c>
      <c r="F345" s="5" t="str">
        <f t="array" ref="F345">XLOOKUP(B345, 'Top 50 Cities in Spain Demograp'!A:A, 'Top 50 Cities in Spain Demograp'!B:B, "No match found", 0, 1)</f>
        <v>No match found</v>
      </c>
    </row>
    <row r="346" hidden="1">
      <c r="A346" s="16" t="s">
        <v>55</v>
      </c>
      <c r="B346" s="16" t="s">
        <v>36</v>
      </c>
      <c r="C346" s="16" t="s">
        <v>61</v>
      </c>
      <c r="D346" s="16" t="s">
        <v>57</v>
      </c>
      <c r="E346" s="17">
        <v>60.0</v>
      </c>
      <c r="F346" s="5" t="str">
        <f t="array" ref="F346">XLOOKUP(B346, 'Top 50 Cities in Spain Demograp'!A:A, 'Top 50 Cities in Spain Demograp'!B:B, "No match found", 0, 1)</f>
        <v>No match found</v>
      </c>
    </row>
    <row r="347" hidden="1">
      <c r="A347" s="16" t="s">
        <v>55</v>
      </c>
      <c r="B347" s="16" t="s">
        <v>36</v>
      </c>
      <c r="C347" s="16" t="s">
        <v>61</v>
      </c>
      <c r="D347" s="16" t="s">
        <v>58</v>
      </c>
      <c r="E347" s="17">
        <v>50.0</v>
      </c>
      <c r="F347" s="5" t="str">
        <f t="array" ref="F347">XLOOKUP(B347, 'Top 50 Cities in Spain Demograp'!A:A, 'Top 50 Cities in Spain Demograp'!B:B, "No match found", 0, 1)</f>
        <v>No match found</v>
      </c>
    </row>
    <row r="348" hidden="1">
      <c r="A348" s="16" t="s">
        <v>55</v>
      </c>
      <c r="B348" s="16" t="s">
        <v>36</v>
      </c>
      <c r="C348" s="16" t="s">
        <v>61</v>
      </c>
      <c r="D348" s="16" t="s">
        <v>59</v>
      </c>
      <c r="E348" s="17">
        <v>28.0</v>
      </c>
      <c r="F348" s="5" t="str">
        <f t="array" ref="F348">XLOOKUP(B348, 'Top 50 Cities in Spain Demograp'!A:A, 'Top 50 Cities in Spain Demograp'!B:B, "No match found", 0, 1)</f>
        <v>No match found</v>
      </c>
    </row>
    <row r="349" hidden="1">
      <c r="A349" s="16" t="s">
        <v>55</v>
      </c>
      <c r="B349" s="16" t="s">
        <v>36</v>
      </c>
      <c r="C349" s="16" t="s">
        <v>61</v>
      </c>
      <c r="D349" s="16" t="s">
        <v>60</v>
      </c>
      <c r="E349" s="17">
        <v>42.0</v>
      </c>
      <c r="F349" s="5" t="str">
        <f t="array" ref="F349">XLOOKUP(B349, 'Top 50 Cities in Spain Demograp'!A:A, 'Top 50 Cities in Spain Demograp'!B:B, "No match found", 0, 1)</f>
        <v>No match found</v>
      </c>
    </row>
    <row r="350" hidden="1">
      <c r="A350" s="16" t="s">
        <v>55</v>
      </c>
      <c r="B350" s="16" t="s">
        <v>36</v>
      </c>
      <c r="C350" s="16" t="s">
        <v>62</v>
      </c>
      <c r="D350" s="16" t="s">
        <v>57</v>
      </c>
      <c r="E350" s="17">
        <v>52.0</v>
      </c>
      <c r="F350" s="5" t="str">
        <f t="array" ref="F350">XLOOKUP(B350, 'Top 50 Cities in Spain Demograp'!A:A, 'Top 50 Cities in Spain Demograp'!B:B, "No match found", 0, 1)</f>
        <v>No match found</v>
      </c>
    </row>
    <row r="351" hidden="1">
      <c r="A351" s="16" t="s">
        <v>55</v>
      </c>
      <c r="B351" s="16" t="s">
        <v>36</v>
      </c>
      <c r="C351" s="16" t="s">
        <v>62</v>
      </c>
      <c r="D351" s="16" t="s">
        <v>58</v>
      </c>
      <c r="E351" s="17">
        <v>42.0</v>
      </c>
      <c r="F351" s="5" t="str">
        <f t="array" ref="F351">XLOOKUP(B351, 'Top 50 Cities in Spain Demograp'!A:A, 'Top 50 Cities in Spain Demograp'!B:B, "No match found", 0, 1)</f>
        <v>No match found</v>
      </c>
    </row>
    <row r="352" hidden="1">
      <c r="A352" s="16" t="s">
        <v>55</v>
      </c>
      <c r="B352" s="16" t="s">
        <v>36</v>
      </c>
      <c r="C352" s="16" t="s">
        <v>62</v>
      </c>
      <c r="D352" s="16" t="s">
        <v>59</v>
      </c>
      <c r="E352" s="17">
        <v>22.0</v>
      </c>
      <c r="F352" s="5" t="str">
        <f t="array" ref="F352">XLOOKUP(B352, 'Top 50 Cities in Spain Demograp'!A:A, 'Top 50 Cities in Spain Demograp'!B:B, "No match found", 0, 1)</f>
        <v>No match found</v>
      </c>
    </row>
    <row r="353" hidden="1">
      <c r="A353" s="16" t="s">
        <v>55</v>
      </c>
      <c r="B353" s="16" t="s">
        <v>36</v>
      </c>
      <c r="C353" s="16" t="s">
        <v>62</v>
      </c>
      <c r="D353" s="16" t="s">
        <v>60</v>
      </c>
      <c r="E353" s="17">
        <v>25.0</v>
      </c>
      <c r="F353" s="5" t="str">
        <f t="array" ref="F353">XLOOKUP(B353, 'Top 50 Cities in Spain Demograp'!A:A, 'Top 50 Cities in Spain Demograp'!B:B, "No match found", 0, 1)</f>
        <v>No match found</v>
      </c>
    </row>
    <row r="354" hidden="1">
      <c r="A354" s="16" t="s">
        <v>55</v>
      </c>
      <c r="B354" s="16" t="s">
        <v>36</v>
      </c>
      <c r="C354" s="16" t="s">
        <v>63</v>
      </c>
      <c r="D354" s="16" t="s">
        <v>57</v>
      </c>
      <c r="E354" s="17">
        <v>45.0</v>
      </c>
      <c r="F354" s="5" t="str">
        <f t="array" ref="F354">XLOOKUP(B354, 'Top 50 Cities in Spain Demograp'!A:A, 'Top 50 Cities in Spain Demograp'!B:B, "No match found", 0, 1)</f>
        <v>No match found</v>
      </c>
    </row>
    <row r="355" hidden="1">
      <c r="A355" s="16" t="s">
        <v>55</v>
      </c>
      <c r="B355" s="16" t="s">
        <v>36</v>
      </c>
      <c r="C355" s="16" t="s">
        <v>63</v>
      </c>
      <c r="D355" s="16" t="s">
        <v>58</v>
      </c>
      <c r="E355" s="17">
        <v>35.0</v>
      </c>
      <c r="F355" s="5" t="str">
        <f t="array" ref="F355">XLOOKUP(B355, 'Top 50 Cities in Spain Demograp'!A:A, 'Top 50 Cities in Spain Demograp'!B:B, "No match found", 0, 1)</f>
        <v>No match found</v>
      </c>
    </row>
    <row r="356" hidden="1">
      <c r="A356" s="16" t="s">
        <v>55</v>
      </c>
      <c r="B356" s="16" t="s">
        <v>36</v>
      </c>
      <c r="C356" s="16" t="s">
        <v>63</v>
      </c>
      <c r="D356" s="16" t="s">
        <v>59</v>
      </c>
      <c r="E356" s="17">
        <v>18.0</v>
      </c>
      <c r="F356" s="5" t="str">
        <f t="array" ref="F356">XLOOKUP(B356, 'Top 50 Cities in Spain Demograp'!A:A, 'Top 50 Cities in Spain Demograp'!B:B, "No match found", 0, 1)</f>
        <v>No match found</v>
      </c>
    </row>
    <row r="357" hidden="1">
      <c r="A357" s="16" t="s">
        <v>55</v>
      </c>
      <c r="B357" s="16" t="s">
        <v>36</v>
      </c>
      <c r="C357" s="16" t="s">
        <v>63</v>
      </c>
      <c r="D357" s="16" t="s">
        <v>60</v>
      </c>
      <c r="E357" s="17">
        <v>18.0</v>
      </c>
      <c r="F357" s="5" t="str">
        <f t="array" ref="F357">XLOOKUP(B357, 'Top 50 Cities in Spain Demograp'!A:A, 'Top 50 Cities in Spain Demograp'!B:B, "No match found", 0, 1)</f>
        <v>No match found</v>
      </c>
    </row>
    <row r="358" hidden="1">
      <c r="A358" s="16" t="s">
        <v>55</v>
      </c>
      <c r="B358" s="16" t="s">
        <v>36</v>
      </c>
      <c r="C358" s="16" t="s">
        <v>64</v>
      </c>
      <c r="D358" s="16" t="s">
        <v>57</v>
      </c>
      <c r="E358" s="17">
        <v>35.0</v>
      </c>
      <c r="F358" s="5" t="str">
        <f t="array" ref="F358">XLOOKUP(B358, 'Top 50 Cities in Spain Demograp'!A:A, 'Top 50 Cities in Spain Demograp'!B:B, "No match found", 0, 1)</f>
        <v>No match found</v>
      </c>
    </row>
    <row r="359" hidden="1">
      <c r="A359" s="16" t="s">
        <v>55</v>
      </c>
      <c r="B359" s="16" t="s">
        <v>36</v>
      </c>
      <c r="C359" s="16" t="s">
        <v>64</v>
      </c>
      <c r="D359" s="16" t="s">
        <v>58</v>
      </c>
      <c r="E359" s="17">
        <v>12.0</v>
      </c>
      <c r="F359" s="5" t="str">
        <f t="array" ref="F359">XLOOKUP(B359, 'Top 50 Cities in Spain Demograp'!A:A, 'Top 50 Cities in Spain Demograp'!B:B, "No match found", 0, 1)</f>
        <v>No match found</v>
      </c>
    </row>
    <row r="360" hidden="1">
      <c r="A360" s="16" t="s">
        <v>55</v>
      </c>
      <c r="B360" s="16" t="s">
        <v>36</v>
      </c>
      <c r="C360" s="16" t="s">
        <v>64</v>
      </c>
      <c r="D360" s="16" t="s">
        <v>59</v>
      </c>
      <c r="E360" s="17">
        <v>22.0</v>
      </c>
      <c r="F360" s="5" t="str">
        <f t="array" ref="F360">XLOOKUP(B360, 'Top 50 Cities in Spain Demograp'!A:A, 'Top 50 Cities in Spain Demograp'!B:B, "No match found", 0, 1)</f>
        <v>No match found</v>
      </c>
    </row>
    <row r="361" hidden="1">
      <c r="A361" s="16" t="s">
        <v>55</v>
      </c>
      <c r="B361" s="16" t="s">
        <v>36</v>
      </c>
      <c r="C361" s="16" t="s">
        <v>64</v>
      </c>
      <c r="D361" s="16" t="s">
        <v>60</v>
      </c>
      <c r="E361" s="17">
        <v>10.0</v>
      </c>
      <c r="F361" s="5" t="str">
        <f t="array" ref="F361">XLOOKUP(B361, 'Top 50 Cities in Spain Demograp'!A:A, 'Top 50 Cities in Spain Demograp'!B:B, "No match found", 0, 1)</f>
        <v>No match found</v>
      </c>
    </row>
    <row r="362" hidden="1">
      <c r="A362" s="16" t="s">
        <v>55</v>
      </c>
      <c r="B362" s="16" t="s">
        <v>37</v>
      </c>
      <c r="C362" s="16" t="s">
        <v>56</v>
      </c>
      <c r="D362" s="16" t="s">
        <v>57</v>
      </c>
      <c r="E362" s="17">
        <v>69.0</v>
      </c>
      <c r="F362" s="5" t="str">
        <f t="array" ref="F362">XLOOKUP(B362, 'Top 50 Cities in Spain Demograp'!A:A, 'Top 50 Cities in Spain Demograp'!B:B, "No match found", 0, 1)</f>
        <v>No match found</v>
      </c>
    </row>
    <row r="363" hidden="1">
      <c r="A363" s="16" t="s">
        <v>55</v>
      </c>
      <c r="B363" s="16" t="s">
        <v>37</v>
      </c>
      <c r="C363" s="16" t="s">
        <v>56</v>
      </c>
      <c r="D363" s="16" t="s">
        <v>58</v>
      </c>
      <c r="E363" s="17">
        <v>66.0</v>
      </c>
      <c r="F363" s="5" t="str">
        <f t="array" ref="F363">XLOOKUP(B363, 'Top 50 Cities in Spain Demograp'!A:A, 'Top 50 Cities in Spain Demograp'!B:B, "No match found", 0, 1)</f>
        <v>No match found</v>
      </c>
    </row>
    <row r="364" hidden="1">
      <c r="A364" s="16" t="s">
        <v>55</v>
      </c>
      <c r="B364" s="16" t="s">
        <v>37</v>
      </c>
      <c r="C364" s="16" t="s">
        <v>56</v>
      </c>
      <c r="D364" s="16" t="s">
        <v>59</v>
      </c>
      <c r="E364" s="17">
        <v>42.0</v>
      </c>
      <c r="F364" s="5" t="str">
        <f t="array" ref="F364">XLOOKUP(B364, 'Top 50 Cities in Spain Demograp'!A:A, 'Top 50 Cities in Spain Demograp'!B:B, "No match found", 0, 1)</f>
        <v>No match found</v>
      </c>
    </row>
    <row r="365" hidden="1">
      <c r="A365" s="16" t="s">
        <v>55</v>
      </c>
      <c r="B365" s="16" t="s">
        <v>37</v>
      </c>
      <c r="C365" s="16" t="s">
        <v>56</v>
      </c>
      <c r="D365" s="16" t="s">
        <v>60</v>
      </c>
      <c r="E365" s="17">
        <v>40.0</v>
      </c>
      <c r="F365" s="5" t="str">
        <f t="array" ref="F365">XLOOKUP(B365, 'Top 50 Cities in Spain Demograp'!A:A, 'Top 50 Cities in Spain Demograp'!B:B, "No match found", 0, 1)</f>
        <v>No match found</v>
      </c>
    </row>
    <row r="366" hidden="1">
      <c r="A366" s="16" t="s">
        <v>55</v>
      </c>
      <c r="B366" s="16" t="s">
        <v>37</v>
      </c>
      <c r="C366" s="16" t="s">
        <v>61</v>
      </c>
      <c r="D366" s="16" t="s">
        <v>57</v>
      </c>
      <c r="E366" s="17">
        <v>62.0</v>
      </c>
      <c r="F366" s="5" t="str">
        <f t="array" ref="F366">XLOOKUP(B366, 'Top 50 Cities in Spain Demograp'!A:A, 'Top 50 Cities in Spain Demograp'!B:B, "No match found", 0, 1)</f>
        <v>No match found</v>
      </c>
    </row>
    <row r="367" hidden="1">
      <c r="A367" s="16" t="s">
        <v>55</v>
      </c>
      <c r="B367" s="16" t="s">
        <v>37</v>
      </c>
      <c r="C367" s="16" t="s">
        <v>61</v>
      </c>
      <c r="D367" s="16" t="s">
        <v>58</v>
      </c>
      <c r="E367" s="17">
        <v>52.0</v>
      </c>
      <c r="F367" s="5" t="str">
        <f t="array" ref="F367">XLOOKUP(B367, 'Top 50 Cities in Spain Demograp'!A:A, 'Top 50 Cities in Spain Demograp'!B:B, "No match found", 0, 1)</f>
        <v>No match found</v>
      </c>
    </row>
    <row r="368" hidden="1">
      <c r="A368" s="16" t="s">
        <v>55</v>
      </c>
      <c r="B368" s="16" t="s">
        <v>37</v>
      </c>
      <c r="C368" s="16" t="s">
        <v>61</v>
      </c>
      <c r="D368" s="16" t="s">
        <v>59</v>
      </c>
      <c r="E368" s="17">
        <v>35.0</v>
      </c>
      <c r="F368" s="5" t="str">
        <f t="array" ref="F368">XLOOKUP(B368, 'Top 50 Cities in Spain Demograp'!A:A, 'Top 50 Cities in Spain Demograp'!B:B, "No match found", 0, 1)</f>
        <v>No match found</v>
      </c>
    </row>
    <row r="369" hidden="1">
      <c r="A369" s="16" t="s">
        <v>55</v>
      </c>
      <c r="B369" s="16" t="s">
        <v>37</v>
      </c>
      <c r="C369" s="16" t="s">
        <v>61</v>
      </c>
      <c r="D369" s="16" t="s">
        <v>60</v>
      </c>
      <c r="E369" s="17">
        <v>30.0</v>
      </c>
      <c r="F369" s="5" t="str">
        <f t="array" ref="F369">XLOOKUP(B369, 'Top 50 Cities in Spain Demograp'!A:A, 'Top 50 Cities in Spain Demograp'!B:B, "No match found", 0, 1)</f>
        <v>No match found</v>
      </c>
    </row>
    <row r="370" hidden="1">
      <c r="A370" s="16" t="s">
        <v>55</v>
      </c>
      <c r="B370" s="16" t="s">
        <v>37</v>
      </c>
      <c r="C370" s="16" t="s">
        <v>62</v>
      </c>
      <c r="D370" s="16" t="s">
        <v>57</v>
      </c>
      <c r="E370" s="17">
        <v>55.0</v>
      </c>
      <c r="F370" s="5" t="str">
        <f t="array" ref="F370">XLOOKUP(B370, 'Top 50 Cities in Spain Demograp'!A:A, 'Top 50 Cities in Spain Demograp'!B:B, "No match found", 0, 1)</f>
        <v>No match found</v>
      </c>
    </row>
    <row r="371" hidden="1">
      <c r="A371" s="16" t="s">
        <v>55</v>
      </c>
      <c r="B371" s="16" t="s">
        <v>37</v>
      </c>
      <c r="C371" s="16" t="s">
        <v>62</v>
      </c>
      <c r="D371" s="16" t="s">
        <v>58</v>
      </c>
      <c r="E371" s="17">
        <v>45.0</v>
      </c>
      <c r="F371" s="5" t="str">
        <f t="array" ref="F371">XLOOKUP(B371, 'Top 50 Cities in Spain Demograp'!A:A, 'Top 50 Cities in Spain Demograp'!B:B, "No match found", 0, 1)</f>
        <v>No match found</v>
      </c>
    </row>
    <row r="372" hidden="1">
      <c r="A372" s="16" t="s">
        <v>55</v>
      </c>
      <c r="B372" s="16" t="s">
        <v>37</v>
      </c>
      <c r="C372" s="16" t="s">
        <v>62</v>
      </c>
      <c r="D372" s="16" t="s">
        <v>59</v>
      </c>
      <c r="E372" s="17">
        <v>28.0</v>
      </c>
      <c r="F372" s="5" t="str">
        <f t="array" ref="F372">XLOOKUP(B372, 'Top 50 Cities in Spain Demograp'!A:A, 'Top 50 Cities in Spain Demograp'!B:B, "No match found", 0, 1)</f>
        <v>No match found</v>
      </c>
    </row>
    <row r="373" hidden="1">
      <c r="A373" s="16" t="s">
        <v>55</v>
      </c>
      <c r="B373" s="16" t="s">
        <v>37</v>
      </c>
      <c r="C373" s="16" t="s">
        <v>62</v>
      </c>
      <c r="D373" s="16" t="s">
        <v>60</v>
      </c>
      <c r="E373" s="17">
        <v>22.0</v>
      </c>
      <c r="F373" s="5" t="str">
        <f t="array" ref="F373">XLOOKUP(B373, 'Top 50 Cities in Spain Demograp'!A:A, 'Top 50 Cities in Spain Demograp'!B:B, "No match found", 0, 1)</f>
        <v>No match found</v>
      </c>
    </row>
    <row r="374" hidden="1">
      <c r="A374" s="16" t="s">
        <v>55</v>
      </c>
      <c r="B374" s="16" t="s">
        <v>37</v>
      </c>
      <c r="C374" s="16" t="s">
        <v>63</v>
      </c>
      <c r="D374" s="16" t="s">
        <v>57</v>
      </c>
      <c r="E374" s="17">
        <v>60.0</v>
      </c>
      <c r="F374" s="5" t="str">
        <f t="array" ref="F374">XLOOKUP(B374, 'Top 50 Cities in Spain Demograp'!A:A, 'Top 50 Cities in Spain Demograp'!B:B, "No match found", 0, 1)</f>
        <v>No match found</v>
      </c>
    </row>
    <row r="375" hidden="1">
      <c r="A375" s="16" t="s">
        <v>55</v>
      </c>
      <c r="B375" s="16" t="s">
        <v>37</v>
      </c>
      <c r="C375" s="16" t="s">
        <v>63</v>
      </c>
      <c r="D375" s="16" t="s">
        <v>58</v>
      </c>
      <c r="E375" s="17">
        <v>50.0</v>
      </c>
      <c r="F375" s="5" t="str">
        <f t="array" ref="F375">XLOOKUP(B375, 'Top 50 Cities in Spain Demograp'!A:A, 'Top 50 Cities in Spain Demograp'!B:B, "No match found", 0, 1)</f>
        <v>No match found</v>
      </c>
    </row>
    <row r="376" hidden="1">
      <c r="A376" s="16" t="s">
        <v>55</v>
      </c>
      <c r="B376" s="16" t="s">
        <v>37</v>
      </c>
      <c r="C376" s="16" t="s">
        <v>63</v>
      </c>
      <c r="D376" s="16" t="s">
        <v>59</v>
      </c>
      <c r="E376" s="17">
        <v>32.0</v>
      </c>
      <c r="F376" s="5" t="str">
        <f t="array" ref="F376">XLOOKUP(B376, 'Top 50 Cities in Spain Demograp'!A:A, 'Top 50 Cities in Spain Demograp'!B:B, "No match found", 0, 1)</f>
        <v>No match found</v>
      </c>
    </row>
    <row r="377" hidden="1">
      <c r="A377" s="16" t="s">
        <v>55</v>
      </c>
      <c r="B377" s="16" t="s">
        <v>37</v>
      </c>
      <c r="C377" s="16" t="s">
        <v>63</v>
      </c>
      <c r="D377" s="16" t="s">
        <v>60</v>
      </c>
      <c r="E377" s="17">
        <v>24.0</v>
      </c>
      <c r="F377" s="5" t="str">
        <f t="array" ref="F377">XLOOKUP(B377, 'Top 50 Cities in Spain Demograp'!A:A, 'Top 50 Cities in Spain Demograp'!B:B, "No match found", 0, 1)</f>
        <v>No match found</v>
      </c>
    </row>
    <row r="378" hidden="1">
      <c r="A378" s="16" t="s">
        <v>55</v>
      </c>
      <c r="B378" s="16" t="s">
        <v>37</v>
      </c>
      <c r="C378" s="16" t="s">
        <v>64</v>
      </c>
      <c r="D378" s="16" t="s">
        <v>57</v>
      </c>
      <c r="E378" s="17">
        <v>28.0</v>
      </c>
      <c r="F378" s="5" t="str">
        <f t="array" ref="F378">XLOOKUP(B378, 'Top 50 Cities in Spain Demograp'!A:A, 'Top 50 Cities in Spain Demograp'!B:B, "No match found", 0, 1)</f>
        <v>No match found</v>
      </c>
    </row>
    <row r="379" hidden="1">
      <c r="A379" s="16" t="s">
        <v>55</v>
      </c>
      <c r="B379" s="16" t="s">
        <v>37</v>
      </c>
      <c r="C379" s="16" t="s">
        <v>64</v>
      </c>
      <c r="D379" s="16" t="s">
        <v>58</v>
      </c>
      <c r="E379" s="17">
        <v>9.0</v>
      </c>
      <c r="F379" s="5" t="str">
        <f t="array" ref="F379">XLOOKUP(B379, 'Top 50 Cities in Spain Demograp'!A:A, 'Top 50 Cities in Spain Demograp'!B:B, "No match found", 0, 1)</f>
        <v>No match found</v>
      </c>
    </row>
    <row r="380" hidden="1">
      <c r="A380" s="16" t="s">
        <v>55</v>
      </c>
      <c r="B380" s="16" t="s">
        <v>37</v>
      </c>
      <c r="C380" s="16" t="s">
        <v>64</v>
      </c>
      <c r="D380" s="16" t="s">
        <v>59</v>
      </c>
      <c r="E380" s="17">
        <v>15.0</v>
      </c>
      <c r="F380" s="5" t="str">
        <f t="array" ref="F380">XLOOKUP(B380, 'Top 50 Cities in Spain Demograp'!A:A, 'Top 50 Cities in Spain Demograp'!B:B, "No match found", 0, 1)</f>
        <v>No match found</v>
      </c>
    </row>
    <row r="381" hidden="1">
      <c r="A381" s="16" t="s">
        <v>55</v>
      </c>
      <c r="B381" s="16" t="s">
        <v>37</v>
      </c>
      <c r="C381" s="16" t="s">
        <v>64</v>
      </c>
      <c r="D381" s="16" t="s">
        <v>60</v>
      </c>
      <c r="E381" s="17">
        <v>5.0</v>
      </c>
      <c r="F381" s="5" t="str">
        <f t="array" ref="F381">XLOOKUP(B381, 'Top 50 Cities in Spain Demograp'!A:A, 'Top 50 Cities in Spain Demograp'!B:B, "No match found", 0, 1)</f>
        <v>No match found</v>
      </c>
    </row>
    <row r="382" hidden="1">
      <c r="A382" s="16" t="s">
        <v>55</v>
      </c>
      <c r="B382" s="16" t="s">
        <v>38</v>
      </c>
      <c r="C382" s="16" t="s">
        <v>56</v>
      </c>
      <c r="D382" s="16" t="s">
        <v>57</v>
      </c>
      <c r="E382" s="17">
        <v>71.0</v>
      </c>
      <c r="F382" s="5" t="str">
        <f t="array" ref="F382">XLOOKUP(B382, 'Top 50 Cities in Spain Demograp'!A:A, 'Top 50 Cities in Spain Demograp'!B:B, "No match found", 0, 1)</f>
        <v>No match found</v>
      </c>
    </row>
    <row r="383" hidden="1">
      <c r="A383" s="16" t="s">
        <v>55</v>
      </c>
      <c r="B383" s="16" t="s">
        <v>38</v>
      </c>
      <c r="C383" s="16" t="s">
        <v>56</v>
      </c>
      <c r="D383" s="16" t="s">
        <v>58</v>
      </c>
      <c r="E383" s="17">
        <v>68.0</v>
      </c>
      <c r="F383" s="5" t="str">
        <f t="array" ref="F383">XLOOKUP(B383, 'Top 50 Cities in Spain Demograp'!A:A, 'Top 50 Cities in Spain Demograp'!B:B, "No match found", 0, 1)</f>
        <v>No match found</v>
      </c>
    </row>
    <row r="384" hidden="1">
      <c r="A384" s="16" t="s">
        <v>55</v>
      </c>
      <c r="B384" s="16" t="s">
        <v>38</v>
      </c>
      <c r="C384" s="16" t="s">
        <v>56</v>
      </c>
      <c r="D384" s="16" t="s">
        <v>59</v>
      </c>
      <c r="E384" s="17">
        <v>40.0</v>
      </c>
      <c r="F384" s="5" t="str">
        <f t="array" ref="F384">XLOOKUP(B384, 'Top 50 Cities in Spain Demograp'!A:A, 'Top 50 Cities in Spain Demograp'!B:B, "No match found", 0, 1)</f>
        <v>No match found</v>
      </c>
    </row>
    <row r="385" hidden="1">
      <c r="A385" s="16" t="s">
        <v>55</v>
      </c>
      <c r="B385" s="16" t="s">
        <v>38</v>
      </c>
      <c r="C385" s="16" t="s">
        <v>56</v>
      </c>
      <c r="D385" s="16" t="s">
        <v>60</v>
      </c>
      <c r="E385" s="17">
        <v>42.0</v>
      </c>
      <c r="F385" s="5" t="str">
        <f t="array" ref="F385">XLOOKUP(B385, 'Top 50 Cities in Spain Demograp'!A:A, 'Top 50 Cities in Spain Demograp'!B:B, "No match found", 0, 1)</f>
        <v>No match found</v>
      </c>
    </row>
    <row r="386" hidden="1">
      <c r="A386" s="16" t="s">
        <v>55</v>
      </c>
      <c r="B386" s="16" t="s">
        <v>38</v>
      </c>
      <c r="C386" s="16" t="s">
        <v>61</v>
      </c>
      <c r="D386" s="16" t="s">
        <v>57</v>
      </c>
      <c r="E386" s="17">
        <v>65.0</v>
      </c>
      <c r="F386" s="5" t="str">
        <f t="array" ref="F386">XLOOKUP(B386, 'Top 50 Cities in Spain Demograp'!A:A, 'Top 50 Cities in Spain Demograp'!B:B, "No match found", 0, 1)</f>
        <v>No match found</v>
      </c>
    </row>
    <row r="387" hidden="1">
      <c r="A387" s="16" t="s">
        <v>55</v>
      </c>
      <c r="B387" s="16" t="s">
        <v>38</v>
      </c>
      <c r="C387" s="16" t="s">
        <v>61</v>
      </c>
      <c r="D387" s="16" t="s">
        <v>58</v>
      </c>
      <c r="E387" s="17">
        <v>55.0</v>
      </c>
      <c r="F387" s="5" t="str">
        <f t="array" ref="F387">XLOOKUP(B387, 'Top 50 Cities in Spain Demograp'!A:A, 'Top 50 Cities in Spain Demograp'!B:B, "No match found", 0, 1)</f>
        <v>No match found</v>
      </c>
    </row>
    <row r="388" hidden="1">
      <c r="A388" s="16" t="s">
        <v>55</v>
      </c>
      <c r="B388" s="16" t="s">
        <v>38</v>
      </c>
      <c r="C388" s="16" t="s">
        <v>61</v>
      </c>
      <c r="D388" s="16" t="s">
        <v>59</v>
      </c>
      <c r="E388" s="17">
        <v>32.0</v>
      </c>
      <c r="F388" s="5" t="str">
        <f t="array" ref="F388">XLOOKUP(B388, 'Top 50 Cities in Spain Demograp'!A:A, 'Top 50 Cities in Spain Demograp'!B:B, "No match found", 0, 1)</f>
        <v>No match found</v>
      </c>
    </row>
    <row r="389" hidden="1">
      <c r="A389" s="16" t="s">
        <v>55</v>
      </c>
      <c r="B389" s="16" t="s">
        <v>38</v>
      </c>
      <c r="C389" s="16" t="s">
        <v>61</v>
      </c>
      <c r="D389" s="16" t="s">
        <v>60</v>
      </c>
      <c r="E389" s="17">
        <v>30.0</v>
      </c>
      <c r="F389" s="5" t="str">
        <f t="array" ref="F389">XLOOKUP(B389, 'Top 50 Cities in Spain Demograp'!A:A, 'Top 50 Cities in Spain Demograp'!B:B, "No match found", 0, 1)</f>
        <v>No match found</v>
      </c>
    </row>
    <row r="390" hidden="1">
      <c r="A390" s="16" t="s">
        <v>55</v>
      </c>
      <c r="B390" s="16" t="s">
        <v>38</v>
      </c>
      <c r="C390" s="16" t="s">
        <v>62</v>
      </c>
      <c r="D390" s="16" t="s">
        <v>57</v>
      </c>
      <c r="E390" s="17">
        <v>59.0</v>
      </c>
      <c r="F390" s="5" t="str">
        <f t="array" ref="F390">XLOOKUP(B390, 'Top 50 Cities in Spain Demograp'!A:A, 'Top 50 Cities in Spain Demograp'!B:B, "No match found", 0, 1)</f>
        <v>No match found</v>
      </c>
    </row>
    <row r="391" hidden="1">
      <c r="A391" s="16" t="s">
        <v>55</v>
      </c>
      <c r="B391" s="16" t="s">
        <v>38</v>
      </c>
      <c r="C391" s="16" t="s">
        <v>62</v>
      </c>
      <c r="D391" s="16" t="s">
        <v>58</v>
      </c>
      <c r="E391" s="17">
        <v>49.0</v>
      </c>
      <c r="F391" s="5" t="str">
        <f t="array" ref="F391">XLOOKUP(B391, 'Top 50 Cities in Spain Demograp'!A:A, 'Top 50 Cities in Spain Demograp'!B:B, "No match found", 0, 1)</f>
        <v>No match found</v>
      </c>
    </row>
    <row r="392" hidden="1">
      <c r="A392" s="16" t="s">
        <v>55</v>
      </c>
      <c r="B392" s="16" t="s">
        <v>38</v>
      </c>
      <c r="C392" s="16" t="s">
        <v>62</v>
      </c>
      <c r="D392" s="16" t="s">
        <v>59</v>
      </c>
      <c r="E392" s="17">
        <v>26.0</v>
      </c>
      <c r="F392" s="5" t="str">
        <f t="array" ref="F392">XLOOKUP(B392, 'Top 50 Cities in Spain Demograp'!A:A, 'Top 50 Cities in Spain Demograp'!B:B, "No match found", 0, 1)</f>
        <v>No match found</v>
      </c>
    </row>
    <row r="393" hidden="1">
      <c r="A393" s="16" t="s">
        <v>55</v>
      </c>
      <c r="B393" s="16" t="s">
        <v>38</v>
      </c>
      <c r="C393" s="16" t="s">
        <v>62</v>
      </c>
      <c r="D393" s="16" t="s">
        <v>60</v>
      </c>
      <c r="E393" s="17">
        <v>24.0</v>
      </c>
      <c r="F393" s="5" t="str">
        <f t="array" ref="F393">XLOOKUP(B393, 'Top 50 Cities in Spain Demograp'!A:A, 'Top 50 Cities in Spain Demograp'!B:B, "No match found", 0, 1)</f>
        <v>No match found</v>
      </c>
    </row>
    <row r="394" hidden="1">
      <c r="A394" s="16" t="s">
        <v>55</v>
      </c>
      <c r="B394" s="16" t="s">
        <v>38</v>
      </c>
      <c r="C394" s="16" t="s">
        <v>63</v>
      </c>
      <c r="D394" s="16" t="s">
        <v>57</v>
      </c>
      <c r="E394" s="17">
        <v>56.0</v>
      </c>
      <c r="F394" s="5" t="str">
        <f t="array" ref="F394">XLOOKUP(B394, 'Top 50 Cities in Spain Demograp'!A:A, 'Top 50 Cities in Spain Demograp'!B:B, "No match found", 0, 1)</f>
        <v>No match found</v>
      </c>
    </row>
    <row r="395" hidden="1">
      <c r="A395" s="16" t="s">
        <v>55</v>
      </c>
      <c r="B395" s="16" t="s">
        <v>38</v>
      </c>
      <c r="C395" s="16" t="s">
        <v>63</v>
      </c>
      <c r="D395" s="16" t="s">
        <v>58</v>
      </c>
      <c r="E395" s="17">
        <v>46.0</v>
      </c>
      <c r="F395" s="5" t="str">
        <f t="array" ref="F395">XLOOKUP(B395, 'Top 50 Cities in Spain Demograp'!A:A, 'Top 50 Cities in Spain Demograp'!B:B, "No match found", 0, 1)</f>
        <v>No match found</v>
      </c>
    </row>
    <row r="396" hidden="1">
      <c r="A396" s="16" t="s">
        <v>55</v>
      </c>
      <c r="B396" s="16" t="s">
        <v>38</v>
      </c>
      <c r="C396" s="16" t="s">
        <v>63</v>
      </c>
      <c r="D396" s="16" t="s">
        <v>59</v>
      </c>
      <c r="E396" s="17">
        <v>24.0</v>
      </c>
      <c r="F396" s="5" t="str">
        <f t="array" ref="F396">XLOOKUP(B396, 'Top 50 Cities in Spain Demograp'!A:A, 'Top 50 Cities in Spain Demograp'!B:B, "No match found", 0, 1)</f>
        <v>No match found</v>
      </c>
    </row>
    <row r="397" hidden="1">
      <c r="A397" s="16" t="s">
        <v>55</v>
      </c>
      <c r="B397" s="16" t="s">
        <v>38</v>
      </c>
      <c r="C397" s="16" t="s">
        <v>63</v>
      </c>
      <c r="D397" s="16" t="s">
        <v>60</v>
      </c>
      <c r="E397" s="17">
        <v>22.0</v>
      </c>
      <c r="F397" s="5" t="str">
        <f t="array" ref="F397">XLOOKUP(B397, 'Top 50 Cities in Spain Demograp'!A:A, 'Top 50 Cities in Spain Demograp'!B:B, "No match found", 0, 1)</f>
        <v>No match found</v>
      </c>
    </row>
    <row r="398" hidden="1">
      <c r="A398" s="16" t="s">
        <v>55</v>
      </c>
      <c r="B398" s="16" t="s">
        <v>38</v>
      </c>
      <c r="C398" s="16" t="s">
        <v>64</v>
      </c>
      <c r="D398" s="16" t="s">
        <v>57</v>
      </c>
      <c r="E398" s="17">
        <v>29.0</v>
      </c>
      <c r="F398" s="5" t="str">
        <f t="array" ref="F398">XLOOKUP(B398, 'Top 50 Cities in Spain Demograp'!A:A, 'Top 50 Cities in Spain Demograp'!B:B, "No match found", 0, 1)</f>
        <v>No match found</v>
      </c>
    </row>
    <row r="399" hidden="1">
      <c r="A399" s="16" t="s">
        <v>55</v>
      </c>
      <c r="B399" s="16" t="s">
        <v>38</v>
      </c>
      <c r="C399" s="16" t="s">
        <v>64</v>
      </c>
      <c r="D399" s="16" t="s">
        <v>58</v>
      </c>
      <c r="E399" s="17">
        <v>9.0</v>
      </c>
      <c r="F399" s="5" t="str">
        <f t="array" ref="F399">XLOOKUP(B399, 'Top 50 Cities in Spain Demograp'!A:A, 'Top 50 Cities in Spain Demograp'!B:B, "No match found", 0, 1)</f>
        <v>No match found</v>
      </c>
    </row>
    <row r="400" hidden="1">
      <c r="A400" s="16" t="s">
        <v>55</v>
      </c>
      <c r="B400" s="16" t="s">
        <v>38</v>
      </c>
      <c r="C400" s="16" t="s">
        <v>64</v>
      </c>
      <c r="D400" s="16" t="s">
        <v>59</v>
      </c>
      <c r="E400" s="17">
        <v>16.0</v>
      </c>
      <c r="F400" s="5" t="str">
        <f t="array" ref="F400">XLOOKUP(B400, 'Top 50 Cities in Spain Demograp'!A:A, 'Top 50 Cities in Spain Demograp'!B:B, "No match found", 0, 1)</f>
        <v>No match found</v>
      </c>
    </row>
    <row r="401" hidden="1">
      <c r="A401" s="16" t="s">
        <v>55</v>
      </c>
      <c r="B401" s="16" t="s">
        <v>38</v>
      </c>
      <c r="C401" s="16" t="s">
        <v>64</v>
      </c>
      <c r="D401" s="16" t="s">
        <v>60</v>
      </c>
      <c r="E401" s="17">
        <v>4.0</v>
      </c>
      <c r="F401" s="5" t="str">
        <f t="array" ref="F401">XLOOKUP(B401, 'Top 50 Cities in Spain Demograp'!A:A, 'Top 50 Cities in Spain Demograp'!B:B, "No match found", 0, 1)</f>
        <v>No match found</v>
      </c>
    </row>
    <row r="402" hidden="1">
      <c r="A402" s="16" t="s">
        <v>55</v>
      </c>
      <c r="B402" s="16" t="s">
        <v>39</v>
      </c>
      <c r="C402" s="16" t="s">
        <v>56</v>
      </c>
      <c r="D402" s="16" t="s">
        <v>57</v>
      </c>
      <c r="E402" s="17">
        <v>64.0</v>
      </c>
      <c r="F402" s="5" t="str">
        <f t="array" ref="F402">XLOOKUP(B402, 'Top 50 Cities in Spain Demograp'!A:A, 'Top 50 Cities in Spain Demograp'!B:B, "No match found", 0, 1)</f>
        <v>No match found</v>
      </c>
    </row>
    <row r="403" hidden="1">
      <c r="A403" s="16" t="s">
        <v>55</v>
      </c>
      <c r="B403" s="16" t="s">
        <v>39</v>
      </c>
      <c r="C403" s="16" t="s">
        <v>56</v>
      </c>
      <c r="D403" s="16" t="s">
        <v>58</v>
      </c>
      <c r="E403" s="17">
        <v>61.0</v>
      </c>
      <c r="F403" s="5" t="str">
        <f t="array" ref="F403">XLOOKUP(B403, 'Top 50 Cities in Spain Demograp'!A:A, 'Top 50 Cities in Spain Demograp'!B:B, "No match found", 0, 1)</f>
        <v>No match found</v>
      </c>
    </row>
    <row r="404" hidden="1">
      <c r="A404" s="16" t="s">
        <v>55</v>
      </c>
      <c r="B404" s="16" t="s">
        <v>39</v>
      </c>
      <c r="C404" s="16" t="s">
        <v>56</v>
      </c>
      <c r="D404" s="16" t="s">
        <v>59</v>
      </c>
      <c r="E404" s="17">
        <v>30.0</v>
      </c>
      <c r="F404" s="5" t="str">
        <f t="array" ref="F404">XLOOKUP(B404, 'Top 50 Cities in Spain Demograp'!A:A, 'Top 50 Cities in Spain Demograp'!B:B, "No match found", 0, 1)</f>
        <v>No match found</v>
      </c>
    </row>
    <row r="405" hidden="1">
      <c r="A405" s="16" t="s">
        <v>55</v>
      </c>
      <c r="B405" s="16" t="s">
        <v>39</v>
      </c>
      <c r="C405" s="16" t="s">
        <v>56</v>
      </c>
      <c r="D405" s="16" t="s">
        <v>60</v>
      </c>
      <c r="E405" s="17">
        <v>58.0</v>
      </c>
      <c r="F405" s="5" t="str">
        <f t="array" ref="F405">XLOOKUP(B405, 'Top 50 Cities in Spain Demograp'!A:A, 'Top 50 Cities in Spain Demograp'!B:B, "No match found", 0, 1)</f>
        <v>No match found</v>
      </c>
    </row>
    <row r="406" hidden="1">
      <c r="A406" s="16" t="s">
        <v>55</v>
      </c>
      <c r="B406" s="16" t="s">
        <v>39</v>
      </c>
      <c r="C406" s="16" t="s">
        <v>61</v>
      </c>
      <c r="D406" s="16" t="s">
        <v>57</v>
      </c>
      <c r="E406" s="17">
        <v>58.0</v>
      </c>
      <c r="F406" s="5" t="str">
        <f t="array" ref="F406">XLOOKUP(B406, 'Top 50 Cities in Spain Demograp'!A:A, 'Top 50 Cities in Spain Demograp'!B:B, "No match found", 0, 1)</f>
        <v>No match found</v>
      </c>
    </row>
    <row r="407" hidden="1">
      <c r="A407" s="16" t="s">
        <v>55</v>
      </c>
      <c r="B407" s="16" t="s">
        <v>39</v>
      </c>
      <c r="C407" s="16" t="s">
        <v>61</v>
      </c>
      <c r="D407" s="16" t="s">
        <v>58</v>
      </c>
      <c r="E407" s="17">
        <v>52.0</v>
      </c>
      <c r="F407" s="5" t="str">
        <f t="array" ref="F407">XLOOKUP(B407, 'Top 50 Cities in Spain Demograp'!A:A, 'Top 50 Cities in Spain Demograp'!B:B, "No match found", 0, 1)</f>
        <v>No match found</v>
      </c>
    </row>
    <row r="408" hidden="1">
      <c r="A408" s="16" t="s">
        <v>55</v>
      </c>
      <c r="B408" s="16" t="s">
        <v>39</v>
      </c>
      <c r="C408" s="16" t="s">
        <v>61</v>
      </c>
      <c r="D408" s="16" t="s">
        <v>59</v>
      </c>
      <c r="E408" s="17">
        <v>25.0</v>
      </c>
      <c r="F408" s="5" t="str">
        <f t="array" ref="F408">XLOOKUP(B408, 'Top 50 Cities in Spain Demograp'!A:A, 'Top 50 Cities in Spain Demograp'!B:B, "No match found", 0, 1)</f>
        <v>No match found</v>
      </c>
    </row>
    <row r="409" hidden="1">
      <c r="A409" s="16" t="s">
        <v>55</v>
      </c>
      <c r="B409" s="16" t="s">
        <v>39</v>
      </c>
      <c r="C409" s="16" t="s">
        <v>61</v>
      </c>
      <c r="D409" s="16" t="s">
        <v>60</v>
      </c>
      <c r="E409" s="17">
        <v>55.0</v>
      </c>
      <c r="F409" s="5" t="str">
        <f t="array" ref="F409">XLOOKUP(B409, 'Top 50 Cities in Spain Demograp'!A:A, 'Top 50 Cities in Spain Demograp'!B:B, "No match found", 0, 1)</f>
        <v>No match found</v>
      </c>
    </row>
    <row r="410" hidden="1">
      <c r="A410" s="16" t="s">
        <v>55</v>
      </c>
      <c r="B410" s="16" t="s">
        <v>39</v>
      </c>
      <c r="C410" s="16" t="s">
        <v>62</v>
      </c>
      <c r="D410" s="16" t="s">
        <v>57</v>
      </c>
      <c r="E410" s="17">
        <v>48.0</v>
      </c>
      <c r="F410" s="5" t="str">
        <f t="array" ref="F410">XLOOKUP(B410, 'Top 50 Cities in Spain Demograp'!A:A, 'Top 50 Cities in Spain Demograp'!B:B, "No match found", 0, 1)</f>
        <v>No match found</v>
      </c>
    </row>
    <row r="411" hidden="1">
      <c r="A411" s="16" t="s">
        <v>55</v>
      </c>
      <c r="B411" s="16" t="s">
        <v>39</v>
      </c>
      <c r="C411" s="16" t="s">
        <v>62</v>
      </c>
      <c r="D411" s="16" t="s">
        <v>58</v>
      </c>
      <c r="E411" s="17">
        <v>40.0</v>
      </c>
      <c r="F411" s="5" t="str">
        <f t="array" ref="F411">XLOOKUP(B411, 'Top 50 Cities in Spain Demograp'!A:A, 'Top 50 Cities in Spain Demograp'!B:B, "No match found", 0, 1)</f>
        <v>No match found</v>
      </c>
    </row>
    <row r="412" hidden="1">
      <c r="A412" s="16" t="s">
        <v>55</v>
      </c>
      <c r="B412" s="16" t="s">
        <v>39</v>
      </c>
      <c r="C412" s="16" t="s">
        <v>62</v>
      </c>
      <c r="D412" s="16" t="s">
        <v>59</v>
      </c>
      <c r="E412" s="17">
        <v>20.0</v>
      </c>
      <c r="F412" s="5" t="str">
        <f t="array" ref="F412">XLOOKUP(B412, 'Top 50 Cities in Spain Demograp'!A:A, 'Top 50 Cities in Spain Demograp'!B:B, "No match found", 0, 1)</f>
        <v>No match found</v>
      </c>
    </row>
    <row r="413" hidden="1">
      <c r="A413" s="16" t="s">
        <v>55</v>
      </c>
      <c r="B413" s="16" t="s">
        <v>39</v>
      </c>
      <c r="C413" s="16" t="s">
        <v>62</v>
      </c>
      <c r="D413" s="16" t="s">
        <v>60</v>
      </c>
      <c r="E413" s="17">
        <v>28.0</v>
      </c>
      <c r="F413" s="5" t="str">
        <f t="array" ref="F413">XLOOKUP(B413, 'Top 50 Cities in Spain Demograp'!A:A, 'Top 50 Cities in Spain Demograp'!B:B, "No match found", 0, 1)</f>
        <v>No match found</v>
      </c>
    </row>
    <row r="414" hidden="1">
      <c r="A414" s="16" t="s">
        <v>55</v>
      </c>
      <c r="B414" s="16" t="s">
        <v>39</v>
      </c>
      <c r="C414" s="16" t="s">
        <v>63</v>
      </c>
      <c r="D414" s="16" t="s">
        <v>57</v>
      </c>
      <c r="E414" s="17">
        <v>40.0</v>
      </c>
      <c r="F414" s="5" t="str">
        <f t="array" ref="F414">XLOOKUP(B414, 'Top 50 Cities in Spain Demograp'!A:A, 'Top 50 Cities in Spain Demograp'!B:B, "No match found", 0, 1)</f>
        <v>No match found</v>
      </c>
    </row>
    <row r="415" hidden="1">
      <c r="A415" s="16" t="s">
        <v>55</v>
      </c>
      <c r="B415" s="16" t="s">
        <v>39</v>
      </c>
      <c r="C415" s="16" t="s">
        <v>63</v>
      </c>
      <c r="D415" s="16" t="s">
        <v>58</v>
      </c>
      <c r="E415" s="17">
        <v>32.0</v>
      </c>
      <c r="F415" s="5" t="str">
        <f t="array" ref="F415">XLOOKUP(B415, 'Top 50 Cities in Spain Demograp'!A:A, 'Top 50 Cities in Spain Demograp'!B:B, "No match found", 0, 1)</f>
        <v>No match found</v>
      </c>
    </row>
    <row r="416" hidden="1">
      <c r="A416" s="16" t="s">
        <v>55</v>
      </c>
      <c r="B416" s="16" t="s">
        <v>39</v>
      </c>
      <c r="C416" s="16" t="s">
        <v>63</v>
      </c>
      <c r="D416" s="16" t="s">
        <v>59</v>
      </c>
      <c r="E416" s="17">
        <v>16.0</v>
      </c>
      <c r="F416" s="5" t="str">
        <f t="array" ref="F416">XLOOKUP(B416, 'Top 50 Cities in Spain Demograp'!A:A, 'Top 50 Cities in Spain Demograp'!B:B, "No match found", 0, 1)</f>
        <v>No match found</v>
      </c>
    </row>
    <row r="417" hidden="1">
      <c r="A417" s="16" t="s">
        <v>55</v>
      </c>
      <c r="B417" s="16" t="s">
        <v>39</v>
      </c>
      <c r="C417" s="16" t="s">
        <v>63</v>
      </c>
      <c r="D417" s="16" t="s">
        <v>60</v>
      </c>
      <c r="E417" s="17">
        <v>22.0</v>
      </c>
      <c r="F417" s="5" t="str">
        <f t="array" ref="F417">XLOOKUP(B417, 'Top 50 Cities in Spain Demograp'!A:A, 'Top 50 Cities in Spain Demograp'!B:B, "No match found", 0, 1)</f>
        <v>No match found</v>
      </c>
    </row>
    <row r="418" hidden="1">
      <c r="A418" s="16" t="s">
        <v>55</v>
      </c>
      <c r="B418" s="16" t="s">
        <v>39</v>
      </c>
      <c r="C418" s="16" t="s">
        <v>64</v>
      </c>
      <c r="D418" s="16" t="s">
        <v>57</v>
      </c>
      <c r="E418" s="17">
        <v>34.0</v>
      </c>
      <c r="F418" s="5" t="str">
        <f t="array" ref="F418">XLOOKUP(B418, 'Top 50 Cities in Spain Demograp'!A:A, 'Top 50 Cities in Spain Demograp'!B:B, "No match found", 0, 1)</f>
        <v>No match found</v>
      </c>
    </row>
    <row r="419" hidden="1">
      <c r="A419" s="16" t="s">
        <v>55</v>
      </c>
      <c r="B419" s="16" t="s">
        <v>39</v>
      </c>
      <c r="C419" s="16" t="s">
        <v>64</v>
      </c>
      <c r="D419" s="16" t="s">
        <v>58</v>
      </c>
      <c r="E419" s="17">
        <v>11.0</v>
      </c>
      <c r="F419" s="5" t="str">
        <f t="array" ref="F419">XLOOKUP(B419, 'Top 50 Cities in Spain Demograp'!A:A, 'Top 50 Cities in Spain Demograp'!B:B, "No match found", 0, 1)</f>
        <v>No match found</v>
      </c>
    </row>
    <row r="420" hidden="1">
      <c r="A420" s="16" t="s">
        <v>55</v>
      </c>
      <c r="B420" s="16" t="s">
        <v>39</v>
      </c>
      <c r="C420" s="16" t="s">
        <v>64</v>
      </c>
      <c r="D420" s="16" t="s">
        <v>59</v>
      </c>
      <c r="E420" s="17">
        <v>18.0</v>
      </c>
      <c r="F420" s="5" t="str">
        <f t="array" ref="F420">XLOOKUP(B420, 'Top 50 Cities in Spain Demograp'!A:A, 'Top 50 Cities in Spain Demograp'!B:B, "No match found", 0, 1)</f>
        <v>No match found</v>
      </c>
    </row>
    <row r="421" hidden="1">
      <c r="A421" s="16" t="s">
        <v>55</v>
      </c>
      <c r="B421" s="16" t="s">
        <v>39</v>
      </c>
      <c r="C421" s="16" t="s">
        <v>64</v>
      </c>
      <c r="D421" s="16" t="s">
        <v>60</v>
      </c>
      <c r="E421" s="17">
        <v>9.0</v>
      </c>
      <c r="F421" s="5" t="str">
        <f t="array" ref="F421">XLOOKUP(B421, 'Top 50 Cities in Spain Demograp'!A:A, 'Top 50 Cities in Spain Demograp'!B:B, "No match found", 0, 1)</f>
        <v>No match found</v>
      </c>
    </row>
    <row r="422" hidden="1">
      <c r="A422" s="16" t="s">
        <v>55</v>
      </c>
      <c r="B422" s="16" t="s">
        <v>40</v>
      </c>
      <c r="C422" s="16" t="s">
        <v>56</v>
      </c>
      <c r="D422" s="16" t="s">
        <v>57</v>
      </c>
      <c r="E422" s="17">
        <v>68.0</v>
      </c>
      <c r="F422" s="5" t="str">
        <f t="array" ref="F422">XLOOKUP(B422, 'Top 50 Cities in Spain Demograp'!A:A, 'Top 50 Cities in Spain Demograp'!B:B, "No match found", 0, 1)</f>
        <v>No match found</v>
      </c>
    </row>
    <row r="423" hidden="1">
      <c r="A423" s="16" t="s">
        <v>55</v>
      </c>
      <c r="B423" s="16" t="s">
        <v>40</v>
      </c>
      <c r="C423" s="16" t="s">
        <v>56</v>
      </c>
      <c r="D423" s="16" t="s">
        <v>58</v>
      </c>
      <c r="E423" s="17">
        <v>65.0</v>
      </c>
      <c r="F423" s="5" t="str">
        <f t="array" ref="F423">XLOOKUP(B423, 'Top 50 Cities in Spain Demograp'!A:A, 'Top 50 Cities in Spain Demograp'!B:B, "No match found", 0, 1)</f>
        <v>No match found</v>
      </c>
    </row>
    <row r="424" hidden="1">
      <c r="A424" s="16" t="s">
        <v>55</v>
      </c>
      <c r="B424" s="16" t="s">
        <v>40</v>
      </c>
      <c r="C424" s="16" t="s">
        <v>56</v>
      </c>
      <c r="D424" s="16" t="s">
        <v>59</v>
      </c>
      <c r="E424" s="17">
        <v>38.0</v>
      </c>
      <c r="F424" s="5" t="str">
        <f t="array" ref="F424">XLOOKUP(B424, 'Top 50 Cities in Spain Demograp'!A:A, 'Top 50 Cities in Spain Demograp'!B:B, "No match found", 0, 1)</f>
        <v>No match found</v>
      </c>
    </row>
    <row r="425" hidden="1">
      <c r="A425" s="16" t="s">
        <v>55</v>
      </c>
      <c r="B425" s="16" t="s">
        <v>40</v>
      </c>
      <c r="C425" s="16" t="s">
        <v>56</v>
      </c>
      <c r="D425" s="16" t="s">
        <v>60</v>
      </c>
      <c r="E425" s="17">
        <v>40.0</v>
      </c>
      <c r="F425" s="5" t="str">
        <f t="array" ref="F425">XLOOKUP(B425, 'Top 50 Cities in Spain Demograp'!A:A, 'Top 50 Cities in Spain Demograp'!B:B, "No match found", 0, 1)</f>
        <v>No match found</v>
      </c>
    </row>
    <row r="426" hidden="1">
      <c r="A426" s="16" t="s">
        <v>55</v>
      </c>
      <c r="B426" s="16" t="s">
        <v>40</v>
      </c>
      <c r="C426" s="16" t="s">
        <v>61</v>
      </c>
      <c r="D426" s="16" t="s">
        <v>57</v>
      </c>
      <c r="E426" s="17">
        <v>62.0</v>
      </c>
      <c r="F426" s="5" t="str">
        <f t="array" ref="F426">XLOOKUP(B426, 'Top 50 Cities in Spain Demograp'!A:A, 'Top 50 Cities in Spain Demograp'!B:B, "No match found", 0, 1)</f>
        <v>No match found</v>
      </c>
    </row>
    <row r="427" hidden="1">
      <c r="A427" s="16" t="s">
        <v>55</v>
      </c>
      <c r="B427" s="16" t="s">
        <v>40</v>
      </c>
      <c r="C427" s="16" t="s">
        <v>61</v>
      </c>
      <c r="D427" s="16" t="s">
        <v>58</v>
      </c>
      <c r="E427" s="17">
        <v>52.0</v>
      </c>
      <c r="F427" s="5" t="str">
        <f t="array" ref="F427">XLOOKUP(B427, 'Top 50 Cities in Spain Demograp'!A:A, 'Top 50 Cities in Spain Demograp'!B:B, "No match found", 0, 1)</f>
        <v>No match found</v>
      </c>
    </row>
    <row r="428" hidden="1">
      <c r="A428" s="16" t="s">
        <v>55</v>
      </c>
      <c r="B428" s="16" t="s">
        <v>40</v>
      </c>
      <c r="C428" s="16" t="s">
        <v>61</v>
      </c>
      <c r="D428" s="16" t="s">
        <v>59</v>
      </c>
      <c r="E428" s="17">
        <v>30.0</v>
      </c>
      <c r="F428" s="5" t="str">
        <f t="array" ref="F428">XLOOKUP(B428, 'Top 50 Cities in Spain Demograp'!A:A, 'Top 50 Cities in Spain Demograp'!B:B, "No match found", 0, 1)</f>
        <v>No match found</v>
      </c>
    </row>
    <row r="429" hidden="1">
      <c r="A429" s="16" t="s">
        <v>55</v>
      </c>
      <c r="B429" s="16" t="s">
        <v>40</v>
      </c>
      <c r="C429" s="16" t="s">
        <v>61</v>
      </c>
      <c r="D429" s="16" t="s">
        <v>60</v>
      </c>
      <c r="E429" s="17">
        <v>30.0</v>
      </c>
      <c r="F429" s="5" t="str">
        <f t="array" ref="F429">XLOOKUP(B429, 'Top 50 Cities in Spain Demograp'!A:A, 'Top 50 Cities in Spain Demograp'!B:B, "No match found", 0, 1)</f>
        <v>No match found</v>
      </c>
    </row>
    <row r="430" hidden="1">
      <c r="A430" s="16" t="s">
        <v>55</v>
      </c>
      <c r="B430" s="16" t="s">
        <v>40</v>
      </c>
      <c r="C430" s="16" t="s">
        <v>62</v>
      </c>
      <c r="D430" s="16" t="s">
        <v>57</v>
      </c>
      <c r="E430" s="17">
        <v>56.0</v>
      </c>
      <c r="F430" s="5" t="str">
        <f t="array" ref="F430">XLOOKUP(B430, 'Top 50 Cities in Spain Demograp'!A:A, 'Top 50 Cities in Spain Demograp'!B:B, "No match found", 0, 1)</f>
        <v>No match found</v>
      </c>
    </row>
    <row r="431" hidden="1">
      <c r="A431" s="16" t="s">
        <v>55</v>
      </c>
      <c r="B431" s="16" t="s">
        <v>40</v>
      </c>
      <c r="C431" s="16" t="s">
        <v>62</v>
      </c>
      <c r="D431" s="16" t="s">
        <v>58</v>
      </c>
      <c r="E431" s="17">
        <v>46.0</v>
      </c>
      <c r="F431" s="5" t="str">
        <f t="array" ref="F431">XLOOKUP(B431, 'Top 50 Cities in Spain Demograp'!A:A, 'Top 50 Cities in Spain Demograp'!B:B, "No match found", 0, 1)</f>
        <v>No match found</v>
      </c>
    </row>
    <row r="432" hidden="1">
      <c r="A432" s="16" t="s">
        <v>55</v>
      </c>
      <c r="B432" s="16" t="s">
        <v>40</v>
      </c>
      <c r="C432" s="16" t="s">
        <v>62</v>
      </c>
      <c r="D432" s="16" t="s">
        <v>59</v>
      </c>
      <c r="E432" s="17">
        <v>24.0</v>
      </c>
      <c r="F432" s="5" t="str">
        <f t="array" ref="F432">XLOOKUP(B432, 'Top 50 Cities in Spain Demograp'!A:A, 'Top 50 Cities in Spain Demograp'!B:B, "No match found", 0, 1)</f>
        <v>No match found</v>
      </c>
    </row>
    <row r="433" hidden="1">
      <c r="A433" s="16" t="s">
        <v>55</v>
      </c>
      <c r="B433" s="16" t="s">
        <v>40</v>
      </c>
      <c r="C433" s="16" t="s">
        <v>62</v>
      </c>
      <c r="D433" s="16" t="s">
        <v>60</v>
      </c>
      <c r="E433" s="17">
        <v>22.0</v>
      </c>
      <c r="F433" s="5" t="str">
        <f t="array" ref="F433">XLOOKUP(B433, 'Top 50 Cities in Spain Demograp'!A:A, 'Top 50 Cities in Spain Demograp'!B:B, "No match found", 0, 1)</f>
        <v>No match found</v>
      </c>
    </row>
    <row r="434" hidden="1">
      <c r="A434" s="16" t="s">
        <v>55</v>
      </c>
      <c r="B434" s="16" t="s">
        <v>40</v>
      </c>
      <c r="C434" s="16" t="s">
        <v>63</v>
      </c>
      <c r="D434" s="16" t="s">
        <v>57</v>
      </c>
      <c r="E434" s="17">
        <v>54.0</v>
      </c>
      <c r="F434" s="5" t="str">
        <f t="array" ref="F434">XLOOKUP(B434, 'Top 50 Cities in Spain Demograp'!A:A, 'Top 50 Cities in Spain Demograp'!B:B, "No match found", 0, 1)</f>
        <v>No match found</v>
      </c>
    </row>
    <row r="435" hidden="1">
      <c r="A435" s="16" t="s">
        <v>55</v>
      </c>
      <c r="B435" s="16" t="s">
        <v>40</v>
      </c>
      <c r="C435" s="16" t="s">
        <v>63</v>
      </c>
      <c r="D435" s="16" t="s">
        <v>58</v>
      </c>
      <c r="E435" s="17">
        <v>44.0</v>
      </c>
      <c r="F435" s="5" t="str">
        <f t="array" ref="F435">XLOOKUP(B435, 'Top 50 Cities in Spain Demograp'!A:A, 'Top 50 Cities in Spain Demograp'!B:B, "No match found", 0, 1)</f>
        <v>No match found</v>
      </c>
    </row>
    <row r="436" hidden="1">
      <c r="A436" s="16" t="s">
        <v>55</v>
      </c>
      <c r="B436" s="16" t="s">
        <v>40</v>
      </c>
      <c r="C436" s="16" t="s">
        <v>63</v>
      </c>
      <c r="D436" s="16" t="s">
        <v>59</v>
      </c>
      <c r="E436" s="17">
        <v>22.0</v>
      </c>
      <c r="F436" s="5" t="str">
        <f t="array" ref="F436">XLOOKUP(B436, 'Top 50 Cities in Spain Demograp'!A:A, 'Top 50 Cities in Spain Demograp'!B:B, "No match found", 0, 1)</f>
        <v>No match found</v>
      </c>
    </row>
    <row r="437" hidden="1">
      <c r="A437" s="16" t="s">
        <v>55</v>
      </c>
      <c r="B437" s="16" t="s">
        <v>40</v>
      </c>
      <c r="C437" s="16" t="s">
        <v>63</v>
      </c>
      <c r="D437" s="16" t="s">
        <v>60</v>
      </c>
      <c r="E437" s="17">
        <v>20.0</v>
      </c>
      <c r="F437" s="5" t="str">
        <f t="array" ref="F437">XLOOKUP(B437, 'Top 50 Cities in Spain Demograp'!A:A, 'Top 50 Cities in Spain Demograp'!B:B, "No match found", 0, 1)</f>
        <v>No match found</v>
      </c>
    </row>
    <row r="438" hidden="1">
      <c r="A438" s="16" t="s">
        <v>55</v>
      </c>
      <c r="B438" s="16" t="s">
        <v>40</v>
      </c>
      <c r="C438" s="16" t="s">
        <v>64</v>
      </c>
      <c r="D438" s="16" t="s">
        <v>57</v>
      </c>
      <c r="E438" s="17">
        <v>28.0</v>
      </c>
      <c r="F438" s="5" t="str">
        <f t="array" ref="F438">XLOOKUP(B438, 'Top 50 Cities in Spain Demograp'!A:A, 'Top 50 Cities in Spain Demograp'!B:B, "No match found", 0, 1)</f>
        <v>No match found</v>
      </c>
    </row>
    <row r="439" hidden="1">
      <c r="A439" s="16" t="s">
        <v>55</v>
      </c>
      <c r="B439" s="16" t="s">
        <v>40</v>
      </c>
      <c r="C439" s="16" t="s">
        <v>64</v>
      </c>
      <c r="D439" s="16" t="s">
        <v>58</v>
      </c>
      <c r="E439" s="17">
        <v>8.0</v>
      </c>
      <c r="F439" s="5" t="str">
        <f t="array" ref="F439">XLOOKUP(B439, 'Top 50 Cities in Spain Demograp'!A:A, 'Top 50 Cities in Spain Demograp'!B:B, "No match found", 0, 1)</f>
        <v>No match found</v>
      </c>
    </row>
    <row r="440" hidden="1">
      <c r="A440" s="16" t="s">
        <v>55</v>
      </c>
      <c r="B440" s="16" t="s">
        <v>40</v>
      </c>
      <c r="C440" s="16" t="s">
        <v>64</v>
      </c>
      <c r="D440" s="16" t="s">
        <v>59</v>
      </c>
      <c r="E440" s="17">
        <v>14.0</v>
      </c>
      <c r="F440" s="5" t="str">
        <f t="array" ref="F440">XLOOKUP(B440, 'Top 50 Cities in Spain Demograp'!A:A, 'Top 50 Cities in Spain Demograp'!B:B, "No match found", 0, 1)</f>
        <v>No match found</v>
      </c>
    </row>
    <row r="441" hidden="1">
      <c r="A441" s="16" t="s">
        <v>55</v>
      </c>
      <c r="B441" s="16" t="s">
        <v>40</v>
      </c>
      <c r="C441" s="16" t="s">
        <v>64</v>
      </c>
      <c r="D441" s="16" t="s">
        <v>60</v>
      </c>
      <c r="E441" s="17">
        <v>4.0</v>
      </c>
      <c r="F441" s="5" t="str">
        <f t="array" ref="F441">XLOOKUP(B441, 'Top 50 Cities in Spain Demograp'!A:A, 'Top 50 Cities in Spain Demograp'!B:B, "No match found", 0, 1)</f>
        <v>No match found</v>
      </c>
    </row>
    <row r="442" hidden="1">
      <c r="A442" s="16" t="s">
        <v>55</v>
      </c>
      <c r="B442" s="16" t="s">
        <v>41</v>
      </c>
      <c r="C442" s="16" t="s">
        <v>56</v>
      </c>
      <c r="D442" s="16" t="s">
        <v>57</v>
      </c>
      <c r="E442" s="17">
        <v>67.0</v>
      </c>
      <c r="F442" s="5" t="str">
        <f t="array" ref="F442">XLOOKUP(B442, 'Top 50 Cities in Spain Demograp'!A:A, 'Top 50 Cities in Spain Demograp'!B:B, "No match found", 0, 1)</f>
        <v>No match found</v>
      </c>
    </row>
    <row r="443" hidden="1">
      <c r="A443" s="16" t="s">
        <v>55</v>
      </c>
      <c r="B443" s="16" t="s">
        <v>41</v>
      </c>
      <c r="C443" s="16" t="s">
        <v>56</v>
      </c>
      <c r="D443" s="16" t="s">
        <v>58</v>
      </c>
      <c r="E443" s="17">
        <v>64.0</v>
      </c>
      <c r="F443" s="5" t="str">
        <f t="array" ref="F443">XLOOKUP(B443, 'Top 50 Cities in Spain Demograp'!A:A, 'Top 50 Cities in Spain Demograp'!B:B, "No match found", 0, 1)</f>
        <v>No match found</v>
      </c>
    </row>
    <row r="444" hidden="1">
      <c r="A444" s="16" t="s">
        <v>55</v>
      </c>
      <c r="B444" s="16" t="s">
        <v>41</v>
      </c>
      <c r="C444" s="16" t="s">
        <v>56</v>
      </c>
      <c r="D444" s="16" t="s">
        <v>59</v>
      </c>
      <c r="E444" s="17">
        <v>32.0</v>
      </c>
      <c r="F444" s="5" t="str">
        <f t="array" ref="F444">XLOOKUP(B444, 'Top 50 Cities in Spain Demograp'!A:A, 'Top 50 Cities in Spain Demograp'!B:B, "No match found", 0, 1)</f>
        <v>No match found</v>
      </c>
    </row>
    <row r="445" hidden="1">
      <c r="A445" s="16" t="s">
        <v>55</v>
      </c>
      <c r="B445" s="16" t="s">
        <v>41</v>
      </c>
      <c r="C445" s="16" t="s">
        <v>56</v>
      </c>
      <c r="D445" s="16" t="s">
        <v>60</v>
      </c>
      <c r="E445" s="17">
        <v>50.0</v>
      </c>
      <c r="F445" s="5" t="str">
        <f t="array" ref="F445">XLOOKUP(B445, 'Top 50 Cities in Spain Demograp'!A:A, 'Top 50 Cities in Spain Demograp'!B:B, "No match found", 0, 1)</f>
        <v>No match found</v>
      </c>
    </row>
    <row r="446" hidden="1">
      <c r="A446" s="16" t="s">
        <v>55</v>
      </c>
      <c r="B446" s="16" t="s">
        <v>41</v>
      </c>
      <c r="C446" s="16" t="s">
        <v>61</v>
      </c>
      <c r="D446" s="16" t="s">
        <v>57</v>
      </c>
      <c r="E446" s="17">
        <v>65.0</v>
      </c>
      <c r="F446" s="5" t="str">
        <f t="array" ref="F446">XLOOKUP(B446, 'Top 50 Cities in Spain Demograp'!A:A, 'Top 50 Cities in Spain Demograp'!B:B, "No match found", 0, 1)</f>
        <v>No match found</v>
      </c>
    </row>
    <row r="447" hidden="1">
      <c r="A447" s="16" t="s">
        <v>55</v>
      </c>
      <c r="B447" s="16" t="s">
        <v>41</v>
      </c>
      <c r="C447" s="16" t="s">
        <v>61</v>
      </c>
      <c r="D447" s="16" t="s">
        <v>58</v>
      </c>
      <c r="E447" s="17">
        <v>58.0</v>
      </c>
      <c r="F447" s="5" t="str">
        <f t="array" ref="F447">XLOOKUP(B447, 'Top 50 Cities in Spain Demograp'!A:A, 'Top 50 Cities in Spain Demograp'!B:B, "No match found", 0, 1)</f>
        <v>No match found</v>
      </c>
    </row>
    <row r="448" hidden="1">
      <c r="A448" s="16" t="s">
        <v>55</v>
      </c>
      <c r="B448" s="16" t="s">
        <v>41</v>
      </c>
      <c r="C448" s="16" t="s">
        <v>61</v>
      </c>
      <c r="D448" s="16" t="s">
        <v>59</v>
      </c>
      <c r="E448" s="17">
        <v>30.0</v>
      </c>
      <c r="F448" s="5" t="str">
        <f t="array" ref="F448">XLOOKUP(B448, 'Top 50 Cities in Spain Demograp'!A:A, 'Top 50 Cities in Spain Demograp'!B:B, "No match found", 0, 1)</f>
        <v>No match found</v>
      </c>
    </row>
    <row r="449" hidden="1">
      <c r="A449" s="16" t="s">
        <v>55</v>
      </c>
      <c r="B449" s="16" t="s">
        <v>41</v>
      </c>
      <c r="C449" s="16" t="s">
        <v>61</v>
      </c>
      <c r="D449" s="16" t="s">
        <v>60</v>
      </c>
      <c r="E449" s="17">
        <v>48.0</v>
      </c>
      <c r="F449" s="5" t="str">
        <f t="array" ref="F449">XLOOKUP(B449, 'Top 50 Cities in Spain Demograp'!A:A, 'Top 50 Cities in Spain Demograp'!B:B, "No match found", 0, 1)</f>
        <v>No match found</v>
      </c>
    </row>
    <row r="450" hidden="1">
      <c r="A450" s="16" t="s">
        <v>55</v>
      </c>
      <c r="B450" s="16" t="s">
        <v>41</v>
      </c>
      <c r="C450" s="16" t="s">
        <v>62</v>
      </c>
      <c r="D450" s="16" t="s">
        <v>57</v>
      </c>
      <c r="E450" s="17">
        <v>55.0</v>
      </c>
      <c r="F450" s="5" t="str">
        <f t="array" ref="F450">XLOOKUP(B450, 'Top 50 Cities in Spain Demograp'!A:A, 'Top 50 Cities in Spain Demograp'!B:B, "No match found", 0, 1)</f>
        <v>No match found</v>
      </c>
    </row>
    <row r="451" hidden="1">
      <c r="A451" s="16" t="s">
        <v>55</v>
      </c>
      <c r="B451" s="16" t="s">
        <v>41</v>
      </c>
      <c r="C451" s="16" t="s">
        <v>62</v>
      </c>
      <c r="D451" s="16" t="s">
        <v>58</v>
      </c>
      <c r="E451" s="17">
        <v>48.0</v>
      </c>
      <c r="F451" s="5" t="str">
        <f t="array" ref="F451">XLOOKUP(B451, 'Top 50 Cities in Spain Demograp'!A:A, 'Top 50 Cities in Spain Demograp'!B:B, "No match found", 0, 1)</f>
        <v>No match found</v>
      </c>
    </row>
    <row r="452" hidden="1">
      <c r="A452" s="16" t="s">
        <v>55</v>
      </c>
      <c r="B452" s="16" t="s">
        <v>41</v>
      </c>
      <c r="C452" s="16" t="s">
        <v>62</v>
      </c>
      <c r="D452" s="16" t="s">
        <v>59</v>
      </c>
      <c r="E452" s="17">
        <v>22.0</v>
      </c>
      <c r="F452" s="5" t="str">
        <f t="array" ref="F452">XLOOKUP(B452, 'Top 50 Cities in Spain Demograp'!A:A, 'Top 50 Cities in Spain Demograp'!B:B, "No match found", 0, 1)</f>
        <v>No match found</v>
      </c>
    </row>
    <row r="453" hidden="1">
      <c r="A453" s="16" t="s">
        <v>55</v>
      </c>
      <c r="B453" s="16" t="s">
        <v>41</v>
      </c>
      <c r="C453" s="16" t="s">
        <v>62</v>
      </c>
      <c r="D453" s="16" t="s">
        <v>60</v>
      </c>
      <c r="E453" s="17">
        <v>30.0</v>
      </c>
      <c r="F453" s="5" t="str">
        <f t="array" ref="F453">XLOOKUP(B453, 'Top 50 Cities in Spain Demograp'!A:A, 'Top 50 Cities in Spain Demograp'!B:B, "No match found", 0, 1)</f>
        <v>No match found</v>
      </c>
    </row>
    <row r="454" hidden="1">
      <c r="A454" s="16" t="s">
        <v>55</v>
      </c>
      <c r="B454" s="16" t="s">
        <v>41</v>
      </c>
      <c r="C454" s="16" t="s">
        <v>63</v>
      </c>
      <c r="D454" s="16" t="s">
        <v>57</v>
      </c>
      <c r="E454" s="17">
        <v>50.0</v>
      </c>
      <c r="F454" s="5" t="str">
        <f t="array" ref="F454">XLOOKUP(B454, 'Top 50 Cities in Spain Demograp'!A:A, 'Top 50 Cities in Spain Demograp'!B:B, "No match found", 0, 1)</f>
        <v>No match found</v>
      </c>
    </row>
    <row r="455" hidden="1">
      <c r="A455" s="16" t="s">
        <v>55</v>
      </c>
      <c r="B455" s="16" t="s">
        <v>41</v>
      </c>
      <c r="C455" s="16" t="s">
        <v>63</v>
      </c>
      <c r="D455" s="16" t="s">
        <v>58</v>
      </c>
      <c r="E455" s="17">
        <v>42.0</v>
      </c>
      <c r="F455" s="5" t="str">
        <f t="array" ref="F455">XLOOKUP(B455, 'Top 50 Cities in Spain Demograp'!A:A, 'Top 50 Cities in Spain Demograp'!B:B, "No match found", 0, 1)</f>
        <v>No match found</v>
      </c>
    </row>
    <row r="456" hidden="1">
      <c r="A456" s="16" t="s">
        <v>55</v>
      </c>
      <c r="B456" s="16" t="s">
        <v>41</v>
      </c>
      <c r="C456" s="16" t="s">
        <v>63</v>
      </c>
      <c r="D456" s="16" t="s">
        <v>59</v>
      </c>
      <c r="E456" s="17">
        <v>20.0</v>
      </c>
      <c r="F456" s="5" t="str">
        <f t="array" ref="F456">XLOOKUP(B456, 'Top 50 Cities in Spain Demograp'!A:A, 'Top 50 Cities in Spain Demograp'!B:B, "No match found", 0, 1)</f>
        <v>No match found</v>
      </c>
    </row>
    <row r="457" hidden="1">
      <c r="A457" s="16" t="s">
        <v>55</v>
      </c>
      <c r="B457" s="16" t="s">
        <v>41</v>
      </c>
      <c r="C457" s="16" t="s">
        <v>63</v>
      </c>
      <c r="D457" s="16" t="s">
        <v>60</v>
      </c>
      <c r="E457" s="17">
        <v>25.0</v>
      </c>
      <c r="F457" s="5" t="str">
        <f t="array" ref="F457">XLOOKUP(B457, 'Top 50 Cities in Spain Demograp'!A:A, 'Top 50 Cities in Spain Demograp'!B:B, "No match found", 0, 1)</f>
        <v>No match found</v>
      </c>
    </row>
    <row r="458" hidden="1">
      <c r="A458" s="16" t="s">
        <v>55</v>
      </c>
      <c r="B458" s="16" t="s">
        <v>41</v>
      </c>
      <c r="C458" s="16" t="s">
        <v>64</v>
      </c>
      <c r="D458" s="16" t="s">
        <v>57</v>
      </c>
      <c r="E458" s="17">
        <v>32.0</v>
      </c>
      <c r="F458" s="5" t="str">
        <f t="array" ref="F458">XLOOKUP(B458, 'Top 50 Cities in Spain Demograp'!A:A, 'Top 50 Cities in Spain Demograp'!B:B, "No match found", 0, 1)</f>
        <v>No match found</v>
      </c>
    </row>
    <row r="459" hidden="1">
      <c r="A459" s="16" t="s">
        <v>55</v>
      </c>
      <c r="B459" s="16" t="s">
        <v>41</v>
      </c>
      <c r="C459" s="16" t="s">
        <v>64</v>
      </c>
      <c r="D459" s="16" t="s">
        <v>58</v>
      </c>
      <c r="E459" s="17">
        <v>10.0</v>
      </c>
      <c r="F459" s="5" t="str">
        <f t="array" ref="F459">XLOOKUP(B459, 'Top 50 Cities in Spain Demograp'!A:A, 'Top 50 Cities in Spain Demograp'!B:B, "No match found", 0, 1)</f>
        <v>No match found</v>
      </c>
    </row>
    <row r="460" hidden="1">
      <c r="A460" s="16" t="s">
        <v>55</v>
      </c>
      <c r="B460" s="16" t="s">
        <v>41</v>
      </c>
      <c r="C460" s="16" t="s">
        <v>64</v>
      </c>
      <c r="D460" s="16" t="s">
        <v>59</v>
      </c>
      <c r="E460" s="17">
        <v>18.0</v>
      </c>
      <c r="F460" s="5" t="str">
        <f t="array" ref="F460">XLOOKUP(B460, 'Top 50 Cities in Spain Demograp'!A:A, 'Top 50 Cities in Spain Demograp'!B:B, "No match found", 0, 1)</f>
        <v>No match found</v>
      </c>
    </row>
    <row r="461" hidden="1">
      <c r="A461" s="16" t="s">
        <v>55</v>
      </c>
      <c r="B461" s="16" t="s">
        <v>41</v>
      </c>
      <c r="C461" s="16" t="s">
        <v>64</v>
      </c>
      <c r="D461" s="16" t="s">
        <v>60</v>
      </c>
      <c r="E461" s="17">
        <v>8.0</v>
      </c>
      <c r="F461" s="5" t="str">
        <f t="array" ref="F461">XLOOKUP(B461, 'Top 50 Cities in Spain Demograp'!A:A, 'Top 50 Cities in Spain Demograp'!B:B, "No match found", 0, 1)</f>
        <v>No match found</v>
      </c>
    </row>
    <row r="462" hidden="1">
      <c r="A462" s="16" t="s">
        <v>55</v>
      </c>
      <c r="B462" s="16" t="s">
        <v>42</v>
      </c>
      <c r="C462" s="16" t="s">
        <v>56</v>
      </c>
      <c r="D462" s="16" t="s">
        <v>57</v>
      </c>
      <c r="E462" s="17">
        <v>70.0</v>
      </c>
      <c r="F462" s="5" t="str">
        <f t="array" ref="F462">XLOOKUP(B462, 'Top 50 Cities in Spain Demograp'!A:A, 'Top 50 Cities in Spain Demograp'!B:B, "No match found", 0, 1)</f>
        <v>No match found</v>
      </c>
    </row>
    <row r="463" hidden="1">
      <c r="A463" s="16" t="s">
        <v>55</v>
      </c>
      <c r="B463" s="16" t="s">
        <v>42</v>
      </c>
      <c r="C463" s="16" t="s">
        <v>56</v>
      </c>
      <c r="D463" s="16" t="s">
        <v>58</v>
      </c>
      <c r="E463" s="17">
        <v>67.0</v>
      </c>
      <c r="F463" s="5" t="str">
        <f t="array" ref="F463">XLOOKUP(B463, 'Top 50 Cities in Spain Demograp'!A:A, 'Top 50 Cities in Spain Demograp'!B:B, "No match found", 0, 1)</f>
        <v>No match found</v>
      </c>
    </row>
    <row r="464" hidden="1">
      <c r="A464" s="16" t="s">
        <v>55</v>
      </c>
      <c r="B464" s="16" t="s">
        <v>42</v>
      </c>
      <c r="C464" s="16" t="s">
        <v>56</v>
      </c>
      <c r="D464" s="16" t="s">
        <v>59</v>
      </c>
      <c r="E464" s="17">
        <v>38.0</v>
      </c>
      <c r="F464" s="5" t="str">
        <f t="array" ref="F464">XLOOKUP(B464, 'Top 50 Cities in Spain Demograp'!A:A, 'Top 50 Cities in Spain Demograp'!B:B, "No match found", 0, 1)</f>
        <v>No match found</v>
      </c>
    </row>
    <row r="465" hidden="1">
      <c r="A465" s="16" t="s">
        <v>55</v>
      </c>
      <c r="B465" s="16" t="s">
        <v>42</v>
      </c>
      <c r="C465" s="16" t="s">
        <v>56</v>
      </c>
      <c r="D465" s="16" t="s">
        <v>60</v>
      </c>
      <c r="E465" s="17">
        <v>72.0</v>
      </c>
      <c r="F465" s="5" t="str">
        <f t="array" ref="F465">XLOOKUP(B465, 'Top 50 Cities in Spain Demograp'!A:A, 'Top 50 Cities in Spain Demograp'!B:B, "No match found", 0, 1)</f>
        <v>No match found</v>
      </c>
    </row>
    <row r="466" hidden="1">
      <c r="A466" s="16" t="s">
        <v>55</v>
      </c>
      <c r="B466" s="16" t="s">
        <v>42</v>
      </c>
      <c r="C466" s="16" t="s">
        <v>61</v>
      </c>
      <c r="D466" s="16" t="s">
        <v>57</v>
      </c>
      <c r="E466" s="17">
        <v>68.0</v>
      </c>
      <c r="F466" s="5" t="str">
        <f t="array" ref="F466">XLOOKUP(B466, 'Top 50 Cities in Spain Demograp'!A:A, 'Top 50 Cities in Spain Demograp'!B:B, "No match found", 0, 1)</f>
        <v>No match found</v>
      </c>
    </row>
    <row r="467" hidden="1">
      <c r="A467" s="16" t="s">
        <v>55</v>
      </c>
      <c r="B467" s="16" t="s">
        <v>42</v>
      </c>
      <c r="C467" s="16" t="s">
        <v>61</v>
      </c>
      <c r="D467" s="16" t="s">
        <v>58</v>
      </c>
      <c r="E467" s="17">
        <v>62.0</v>
      </c>
      <c r="F467" s="5" t="str">
        <f t="array" ref="F467">XLOOKUP(B467, 'Top 50 Cities in Spain Demograp'!A:A, 'Top 50 Cities in Spain Demograp'!B:B, "No match found", 0, 1)</f>
        <v>No match found</v>
      </c>
    </row>
    <row r="468" hidden="1">
      <c r="A468" s="16" t="s">
        <v>55</v>
      </c>
      <c r="B468" s="16" t="s">
        <v>42</v>
      </c>
      <c r="C468" s="16" t="s">
        <v>61</v>
      </c>
      <c r="D468" s="16" t="s">
        <v>59</v>
      </c>
      <c r="E468" s="17">
        <v>35.0</v>
      </c>
      <c r="F468" s="5" t="str">
        <f t="array" ref="F468">XLOOKUP(B468, 'Top 50 Cities in Spain Demograp'!A:A, 'Top 50 Cities in Spain Demograp'!B:B, "No match found", 0, 1)</f>
        <v>No match found</v>
      </c>
    </row>
    <row r="469" hidden="1">
      <c r="A469" s="16" t="s">
        <v>55</v>
      </c>
      <c r="B469" s="16" t="s">
        <v>42</v>
      </c>
      <c r="C469" s="16" t="s">
        <v>61</v>
      </c>
      <c r="D469" s="16" t="s">
        <v>60</v>
      </c>
      <c r="E469" s="17">
        <v>70.0</v>
      </c>
      <c r="F469" s="5" t="str">
        <f t="array" ref="F469">XLOOKUP(B469, 'Top 50 Cities in Spain Demograp'!A:A, 'Top 50 Cities in Spain Demograp'!B:B, "No match found", 0, 1)</f>
        <v>No match found</v>
      </c>
    </row>
    <row r="470" hidden="1">
      <c r="A470" s="16" t="s">
        <v>55</v>
      </c>
      <c r="B470" s="16" t="s">
        <v>42</v>
      </c>
      <c r="C470" s="16" t="s">
        <v>62</v>
      </c>
      <c r="D470" s="16" t="s">
        <v>57</v>
      </c>
      <c r="E470" s="17">
        <v>58.0</v>
      </c>
      <c r="F470" s="5" t="str">
        <f t="array" ref="F470">XLOOKUP(B470, 'Top 50 Cities in Spain Demograp'!A:A, 'Top 50 Cities in Spain Demograp'!B:B, "No match found", 0, 1)</f>
        <v>No match found</v>
      </c>
    </row>
    <row r="471" hidden="1">
      <c r="A471" s="16" t="s">
        <v>55</v>
      </c>
      <c r="B471" s="16" t="s">
        <v>42</v>
      </c>
      <c r="C471" s="16" t="s">
        <v>62</v>
      </c>
      <c r="D471" s="16" t="s">
        <v>58</v>
      </c>
      <c r="E471" s="17">
        <v>50.0</v>
      </c>
      <c r="F471" s="5" t="str">
        <f t="array" ref="F471">XLOOKUP(B471, 'Top 50 Cities in Spain Demograp'!A:A, 'Top 50 Cities in Spain Demograp'!B:B, "No match found", 0, 1)</f>
        <v>No match found</v>
      </c>
    </row>
    <row r="472" hidden="1">
      <c r="A472" s="16" t="s">
        <v>55</v>
      </c>
      <c r="B472" s="16" t="s">
        <v>42</v>
      </c>
      <c r="C472" s="16" t="s">
        <v>62</v>
      </c>
      <c r="D472" s="16" t="s">
        <v>59</v>
      </c>
      <c r="E472" s="17">
        <v>28.0</v>
      </c>
      <c r="F472" s="5" t="str">
        <f t="array" ref="F472">XLOOKUP(B472, 'Top 50 Cities in Spain Demograp'!A:A, 'Top 50 Cities in Spain Demograp'!B:B, "No match found", 0, 1)</f>
        <v>No match found</v>
      </c>
    </row>
    <row r="473" hidden="1">
      <c r="A473" s="16" t="s">
        <v>55</v>
      </c>
      <c r="B473" s="16" t="s">
        <v>42</v>
      </c>
      <c r="C473" s="16" t="s">
        <v>62</v>
      </c>
      <c r="D473" s="16" t="s">
        <v>60</v>
      </c>
      <c r="E473" s="17">
        <v>45.0</v>
      </c>
      <c r="F473" s="5" t="str">
        <f t="array" ref="F473">XLOOKUP(B473, 'Top 50 Cities in Spain Demograp'!A:A, 'Top 50 Cities in Spain Demograp'!B:B, "No match found", 0, 1)</f>
        <v>No match found</v>
      </c>
    </row>
    <row r="474" hidden="1">
      <c r="A474" s="16" t="s">
        <v>55</v>
      </c>
      <c r="B474" s="16" t="s">
        <v>42</v>
      </c>
      <c r="C474" s="16" t="s">
        <v>63</v>
      </c>
      <c r="D474" s="16" t="s">
        <v>57</v>
      </c>
      <c r="E474" s="17">
        <v>52.0</v>
      </c>
      <c r="F474" s="5" t="str">
        <f t="array" ref="F474">XLOOKUP(B474, 'Top 50 Cities in Spain Demograp'!A:A, 'Top 50 Cities in Spain Demograp'!B:B, "No match found", 0, 1)</f>
        <v>No match found</v>
      </c>
    </row>
    <row r="475" hidden="1">
      <c r="A475" s="16" t="s">
        <v>55</v>
      </c>
      <c r="B475" s="16" t="s">
        <v>42</v>
      </c>
      <c r="C475" s="16" t="s">
        <v>63</v>
      </c>
      <c r="D475" s="16" t="s">
        <v>58</v>
      </c>
      <c r="E475" s="17">
        <v>44.0</v>
      </c>
      <c r="F475" s="5" t="str">
        <f t="array" ref="F475">XLOOKUP(B475, 'Top 50 Cities in Spain Demograp'!A:A, 'Top 50 Cities in Spain Demograp'!B:B, "No match found", 0, 1)</f>
        <v>No match found</v>
      </c>
    </row>
    <row r="476" hidden="1">
      <c r="A476" s="16" t="s">
        <v>55</v>
      </c>
      <c r="B476" s="16" t="s">
        <v>42</v>
      </c>
      <c r="C476" s="16" t="s">
        <v>63</v>
      </c>
      <c r="D476" s="16" t="s">
        <v>59</v>
      </c>
      <c r="E476" s="17">
        <v>24.0</v>
      </c>
      <c r="F476" s="5" t="str">
        <f t="array" ref="F476">XLOOKUP(B476, 'Top 50 Cities in Spain Demograp'!A:A, 'Top 50 Cities in Spain Demograp'!B:B, "No match found", 0, 1)</f>
        <v>No match found</v>
      </c>
    </row>
    <row r="477" hidden="1">
      <c r="A477" s="16" t="s">
        <v>55</v>
      </c>
      <c r="B477" s="16" t="s">
        <v>42</v>
      </c>
      <c r="C477" s="16" t="s">
        <v>63</v>
      </c>
      <c r="D477" s="16" t="s">
        <v>60</v>
      </c>
      <c r="E477" s="17">
        <v>35.0</v>
      </c>
      <c r="F477" s="5" t="str">
        <f t="array" ref="F477">XLOOKUP(B477, 'Top 50 Cities in Spain Demograp'!A:A, 'Top 50 Cities in Spain Demograp'!B:B, "No match found", 0, 1)</f>
        <v>No match found</v>
      </c>
    </row>
    <row r="478" hidden="1">
      <c r="A478" s="16" t="s">
        <v>55</v>
      </c>
      <c r="B478" s="16" t="s">
        <v>42</v>
      </c>
      <c r="C478" s="16" t="s">
        <v>64</v>
      </c>
      <c r="D478" s="16" t="s">
        <v>57</v>
      </c>
      <c r="E478" s="17">
        <v>38.0</v>
      </c>
      <c r="F478" s="5" t="str">
        <f t="array" ref="F478">XLOOKUP(B478, 'Top 50 Cities in Spain Demograp'!A:A, 'Top 50 Cities in Spain Demograp'!B:B, "No match found", 0, 1)</f>
        <v>No match found</v>
      </c>
    </row>
    <row r="479" hidden="1">
      <c r="A479" s="16" t="s">
        <v>55</v>
      </c>
      <c r="B479" s="16" t="s">
        <v>42</v>
      </c>
      <c r="C479" s="16" t="s">
        <v>64</v>
      </c>
      <c r="D479" s="16" t="s">
        <v>58</v>
      </c>
      <c r="E479" s="17">
        <v>15.0</v>
      </c>
      <c r="F479" s="5" t="str">
        <f t="array" ref="F479">XLOOKUP(B479, 'Top 50 Cities in Spain Demograp'!A:A, 'Top 50 Cities in Spain Demograp'!B:B, "No match found", 0, 1)</f>
        <v>No match found</v>
      </c>
    </row>
    <row r="480" hidden="1">
      <c r="A480" s="16" t="s">
        <v>55</v>
      </c>
      <c r="B480" s="16" t="s">
        <v>42</v>
      </c>
      <c r="C480" s="16" t="s">
        <v>64</v>
      </c>
      <c r="D480" s="16" t="s">
        <v>59</v>
      </c>
      <c r="E480" s="17">
        <v>22.0</v>
      </c>
      <c r="F480" s="5" t="str">
        <f t="array" ref="F480">XLOOKUP(B480, 'Top 50 Cities in Spain Demograp'!A:A, 'Top 50 Cities in Spain Demograp'!B:B, "No match found", 0, 1)</f>
        <v>No match found</v>
      </c>
    </row>
    <row r="481" hidden="1">
      <c r="A481" s="16" t="s">
        <v>55</v>
      </c>
      <c r="B481" s="16" t="s">
        <v>42</v>
      </c>
      <c r="C481" s="16" t="s">
        <v>64</v>
      </c>
      <c r="D481" s="16" t="s">
        <v>60</v>
      </c>
      <c r="E481" s="17">
        <v>18.0</v>
      </c>
      <c r="F481" s="5" t="str">
        <f t="array" ref="F481">XLOOKUP(B481, 'Top 50 Cities in Spain Demograp'!A:A, 'Top 50 Cities in Spain Demograp'!B:B, "No match found", 0, 1)</f>
        <v>No match found</v>
      </c>
    </row>
    <row r="482" hidden="1">
      <c r="A482" s="16" t="s">
        <v>55</v>
      </c>
      <c r="B482" s="16" t="s">
        <v>43</v>
      </c>
      <c r="C482" s="16" t="s">
        <v>56</v>
      </c>
      <c r="D482" s="16" t="s">
        <v>57</v>
      </c>
      <c r="E482" s="17">
        <v>62.0</v>
      </c>
      <c r="F482" s="5" t="str">
        <f t="array" ref="F482">XLOOKUP(B482, 'Top 50 Cities in Spain Demograp'!A:A, 'Top 50 Cities in Spain Demograp'!B:B, "No match found", 0, 1)</f>
        <v>No match found</v>
      </c>
    </row>
    <row r="483" hidden="1">
      <c r="A483" s="16" t="s">
        <v>55</v>
      </c>
      <c r="B483" s="16" t="s">
        <v>43</v>
      </c>
      <c r="C483" s="16" t="s">
        <v>56</v>
      </c>
      <c r="D483" s="16" t="s">
        <v>58</v>
      </c>
      <c r="E483" s="17">
        <v>59.0</v>
      </c>
      <c r="F483" s="5" t="str">
        <f t="array" ref="F483">XLOOKUP(B483, 'Top 50 Cities in Spain Demograp'!A:A, 'Top 50 Cities in Spain Demograp'!B:B, "No match found", 0, 1)</f>
        <v>No match found</v>
      </c>
    </row>
    <row r="484" hidden="1">
      <c r="A484" s="16" t="s">
        <v>55</v>
      </c>
      <c r="B484" s="16" t="s">
        <v>43</v>
      </c>
      <c r="C484" s="16" t="s">
        <v>56</v>
      </c>
      <c r="D484" s="16" t="s">
        <v>59</v>
      </c>
      <c r="E484" s="17">
        <v>28.0</v>
      </c>
      <c r="F484" s="5" t="str">
        <f t="array" ref="F484">XLOOKUP(B484, 'Top 50 Cities in Spain Demograp'!A:A, 'Top 50 Cities in Spain Demograp'!B:B, "No match found", 0, 1)</f>
        <v>No match found</v>
      </c>
    </row>
    <row r="485" hidden="1">
      <c r="A485" s="16" t="s">
        <v>55</v>
      </c>
      <c r="B485" s="16" t="s">
        <v>43</v>
      </c>
      <c r="C485" s="16" t="s">
        <v>56</v>
      </c>
      <c r="D485" s="16" t="s">
        <v>60</v>
      </c>
      <c r="E485" s="17">
        <v>40.0</v>
      </c>
      <c r="F485" s="5" t="str">
        <f t="array" ref="F485">XLOOKUP(B485, 'Top 50 Cities in Spain Demograp'!A:A, 'Top 50 Cities in Spain Demograp'!B:B, "No match found", 0, 1)</f>
        <v>No match found</v>
      </c>
    </row>
    <row r="486" hidden="1">
      <c r="A486" s="16" t="s">
        <v>55</v>
      </c>
      <c r="B486" s="16" t="s">
        <v>43</v>
      </c>
      <c r="C486" s="16" t="s">
        <v>61</v>
      </c>
      <c r="D486" s="16" t="s">
        <v>57</v>
      </c>
      <c r="E486" s="17">
        <v>55.0</v>
      </c>
      <c r="F486" s="5" t="str">
        <f t="array" ref="F486">XLOOKUP(B486, 'Top 50 Cities in Spain Demograp'!A:A, 'Top 50 Cities in Spain Demograp'!B:B, "No match found", 0, 1)</f>
        <v>No match found</v>
      </c>
    </row>
    <row r="487" hidden="1">
      <c r="A487" s="16" t="s">
        <v>55</v>
      </c>
      <c r="B487" s="16" t="s">
        <v>43</v>
      </c>
      <c r="C487" s="16" t="s">
        <v>61</v>
      </c>
      <c r="D487" s="16" t="s">
        <v>58</v>
      </c>
      <c r="E487" s="17">
        <v>45.0</v>
      </c>
      <c r="F487" s="5" t="str">
        <f t="array" ref="F487">XLOOKUP(B487, 'Top 50 Cities in Spain Demograp'!A:A, 'Top 50 Cities in Spain Demograp'!B:B, "No match found", 0, 1)</f>
        <v>No match found</v>
      </c>
    </row>
    <row r="488" hidden="1">
      <c r="A488" s="16" t="s">
        <v>55</v>
      </c>
      <c r="B488" s="16" t="s">
        <v>43</v>
      </c>
      <c r="C488" s="16" t="s">
        <v>61</v>
      </c>
      <c r="D488" s="16" t="s">
        <v>59</v>
      </c>
      <c r="E488" s="17">
        <v>22.0</v>
      </c>
      <c r="F488" s="5" t="str">
        <f t="array" ref="F488">XLOOKUP(B488, 'Top 50 Cities in Spain Demograp'!A:A, 'Top 50 Cities in Spain Demograp'!B:B, "No match found", 0, 1)</f>
        <v>No match found</v>
      </c>
    </row>
    <row r="489" hidden="1">
      <c r="A489" s="16" t="s">
        <v>55</v>
      </c>
      <c r="B489" s="16" t="s">
        <v>43</v>
      </c>
      <c r="C489" s="16" t="s">
        <v>61</v>
      </c>
      <c r="D489" s="16" t="s">
        <v>60</v>
      </c>
      <c r="E489" s="17">
        <v>32.0</v>
      </c>
      <c r="F489" s="5" t="str">
        <f t="array" ref="F489">XLOOKUP(B489, 'Top 50 Cities in Spain Demograp'!A:A, 'Top 50 Cities in Spain Demograp'!B:B, "No match found", 0, 1)</f>
        <v>No match found</v>
      </c>
    </row>
    <row r="490" hidden="1">
      <c r="A490" s="16" t="s">
        <v>55</v>
      </c>
      <c r="B490" s="16" t="s">
        <v>43</v>
      </c>
      <c r="C490" s="16" t="s">
        <v>62</v>
      </c>
      <c r="D490" s="16" t="s">
        <v>57</v>
      </c>
      <c r="E490" s="17">
        <v>45.0</v>
      </c>
      <c r="F490" s="5" t="str">
        <f t="array" ref="F490">XLOOKUP(B490, 'Top 50 Cities in Spain Demograp'!A:A, 'Top 50 Cities in Spain Demograp'!B:B, "No match found", 0, 1)</f>
        <v>No match found</v>
      </c>
    </row>
    <row r="491" hidden="1">
      <c r="A491" s="16" t="s">
        <v>55</v>
      </c>
      <c r="B491" s="16" t="s">
        <v>43</v>
      </c>
      <c r="C491" s="16" t="s">
        <v>62</v>
      </c>
      <c r="D491" s="16" t="s">
        <v>58</v>
      </c>
      <c r="E491" s="17">
        <v>35.0</v>
      </c>
      <c r="F491" s="5" t="str">
        <f t="array" ref="F491">XLOOKUP(B491, 'Top 50 Cities in Spain Demograp'!A:A, 'Top 50 Cities in Spain Demograp'!B:B, "No match found", 0, 1)</f>
        <v>No match found</v>
      </c>
    </row>
    <row r="492" hidden="1">
      <c r="A492" s="16" t="s">
        <v>55</v>
      </c>
      <c r="B492" s="16" t="s">
        <v>43</v>
      </c>
      <c r="C492" s="16" t="s">
        <v>62</v>
      </c>
      <c r="D492" s="16" t="s">
        <v>59</v>
      </c>
      <c r="E492" s="17">
        <v>18.0</v>
      </c>
      <c r="F492" s="5" t="str">
        <f t="array" ref="F492">XLOOKUP(B492, 'Top 50 Cities in Spain Demograp'!A:A, 'Top 50 Cities in Spain Demograp'!B:B, "No match found", 0, 1)</f>
        <v>No match found</v>
      </c>
    </row>
    <row r="493" hidden="1">
      <c r="A493" s="16" t="s">
        <v>55</v>
      </c>
      <c r="B493" s="16" t="s">
        <v>43</v>
      </c>
      <c r="C493" s="16" t="s">
        <v>62</v>
      </c>
      <c r="D493" s="16" t="s">
        <v>60</v>
      </c>
      <c r="E493" s="17">
        <v>20.0</v>
      </c>
      <c r="F493" s="5" t="str">
        <f t="array" ref="F493">XLOOKUP(B493, 'Top 50 Cities in Spain Demograp'!A:A, 'Top 50 Cities in Spain Demograp'!B:B, "No match found", 0, 1)</f>
        <v>No match found</v>
      </c>
    </row>
    <row r="494" hidden="1">
      <c r="A494" s="16" t="s">
        <v>55</v>
      </c>
      <c r="B494" s="16" t="s">
        <v>43</v>
      </c>
      <c r="C494" s="16" t="s">
        <v>63</v>
      </c>
      <c r="D494" s="16" t="s">
        <v>57</v>
      </c>
      <c r="E494" s="17">
        <v>40.0</v>
      </c>
      <c r="F494" s="5" t="str">
        <f t="array" ref="F494">XLOOKUP(B494, 'Top 50 Cities in Spain Demograp'!A:A, 'Top 50 Cities in Spain Demograp'!B:B, "No match found", 0, 1)</f>
        <v>No match found</v>
      </c>
    </row>
    <row r="495" hidden="1">
      <c r="A495" s="16" t="s">
        <v>55</v>
      </c>
      <c r="B495" s="16" t="s">
        <v>43</v>
      </c>
      <c r="C495" s="16" t="s">
        <v>63</v>
      </c>
      <c r="D495" s="16" t="s">
        <v>58</v>
      </c>
      <c r="E495" s="17">
        <v>30.0</v>
      </c>
      <c r="F495" s="5" t="str">
        <f t="array" ref="F495">XLOOKUP(B495, 'Top 50 Cities in Spain Demograp'!A:A, 'Top 50 Cities in Spain Demograp'!B:B, "No match found", 0, 1)</f>
        <v>No match found</v>
      </c>
    </row>
    <row r="496" hidden="1">
      <c r="A496" s="16" t="s">
        <v>55</v>
      </c>
      <c r="B496" s="16" t="s">
        <v>43</v>
      </c>
      <c r="C496" s="16" t="s">
        <v>63</v>
      </c>
      <c r="D496" s="16" t="s">
        <v>59</v>
      </c>
      <c r="E496" s="17">
        <v>15.0</v>
      </c>
      <c r="F496" s="5" t="str">
        <f t="array" ref="F496">XLOOKUP(B496, 'Top 50 Cities in Spain Demograp'!A:A, 'Top 50 Cities in Spain Demograp'!B:B, "No match found", 0, 1)</f>
        <v>No match found</v>
      </c>
    </row>
    <row r="497" hidden="1">
      <c r="A497" s="16" t="s">
        <v>55</v>
      </c>
      <c r="B497" s="16" t="s">
        <v>43</v>
      </c>
      <c r="C497" s="16" t="s">
        <v>63</v>
      </c>
      <c r="D497" s="16" t="s">
        <v>60</v>
      </c>
      <c r="E497" s="17">
        <v>15.0</v>
      </c>
      <c r="F497" s="5" t="str">
        <f t="array" ref="F497">XLOOKUP(B497, 'Top 50 Cities in Spain Demograp'!A:A, 'Top 50 Cities in Spain Demograp'!B:B, "No match found", 0, 1)</f>
        <v>No match found</v>
      </c>
    </row>
    <row r="498" hidden="1">
      <c r="A498" s="16" t="s">
        <v>55</v>
      </c>
      <c r="B498" s="16" t="s">
        <v>43</v>
      </c>
      <c r="C498" s="16" t="s">
        <v>64</v>
      </c>
      <c r="D498" s="16" t="s">
        <v>57</v>
      </c>
      <c r="E498" s="17">
        <v>36.0</v>
      </c>
      <c r="F498" s="5" t="str">
        <f t="array" ref="F498">XLOOKUP(B498, 'Top 50 Cities in Spain Demograp'!A:A, 'Top 50 Cities in Spain Demograp'!B:B, "No match found", 0, 1)</f>
        <v>No match found</v>
      </c>
    </row>
    <row r="499" hidden="1">
      <c r="A499" s="16" t="s">
        <v>55</v>
      </c>
      <c r="B499" s="16" t="s">
        <v>43</v>
      </c>
      <c r="C499" s="16" t="s">
        <v>64</v>
      </c>
      <c r="D499" s="16" t="s">
        <v>58</v>
      </c>
      <c r="E499" s="17">
        <v>12.0</v>
      </c>
      <c r="F499" s="5" t="str">
        <f t="array" ref="F499">XLOOKUP(B499, 'Top 50 Cities in Spain Demograp'!A:A, 'Top 50 Cities in Spain Demograp'!B:B, "No match found", 0, 1)</f>
        <v>No match found</v>
      </c>
    </row>
    <row r="500" hidden="1">
      <c r="A500" s="16" t="s">
        <v>55</v>
      </c>
      <c r="B500" s="16" t="s">
        <v>43</v>
      </c>
      <c r="C500" s="16" t="s">
        <v>64</v>
      </c>
      <c r="D500" s="16" t="s">
        <v>59</v>
      </c>
      <c r="E500" s="17">
        <v>24.0</v>
      </c>
      <c r="F500" s="5" t="str">
        <f t="array" ref="F500">XLOOKUP(B500, 'Top 50 Cities in Spain Demograp'!A:A, 'Top 50 Cities in Spain Demograp'!B:B, "No match found", 0, 1)</f>
        <v>No match found</v>
      </c>
    </row>
    <row r="501" hidden="1">
      <c r="A501" s="16" t="s">
        <v>55</v>
      </c>
      <c r="B501" s="16" t="s">
        <v>43</v>
      </c>
      <c r="C501" s="16" t="s">
        <v>64</v>
      </c>
      <c r="D501" s="16" t="s">
        <v>60</v>
      </c>
      <c r="E501" s="17">
        <v>8.0</v>
      </c>
      <c r="F501" s="5" t="str">
        <f t="array" ref="F501">XLOOKUP(B501, 'Top 50 Cities in Spain Demograp'!A:A, 'Top 50 Cities in Spain Demograp'!B:B, "No match found", 0, 1)</f>
        <v>No match found</v>
      </c>
    </row>
    <row r="502" hidden="1">
      <c r="A502" s="16" t="s">
        <v>55</v>
      </c>
      <c r="B502" s="16" t="s">
        <v>44</v>
      </c>
      <c r="C502" s="16" t="s">
        <v>56</v>
      </c>
      <c r="D502" s="16" t="s">
        <v>57</v>
      </c>
      <c r="E502" s="17">
        <v>66.0</v>
      </c>
      <c r="F502" s="5" t="str">
        <f t="array" ref="F502">XLOOKUP(B502, 'Top 50 Cities in Spain Demograp'!A:A, 'Top 50 Cities in Spain Demograp'!B:B, "No match found", 0, 1)</f>
        <v>No match found</v>
      </c>
    </row>
    <row r="503" hidden="1">
      <c r="A503" s="16" t="s">
        <v>55</v>
      </c>
      <c r="B503" s="16" t="s">
        <v>44</v>
      </c>
      <c r="C503" s="16" t="s">
        <v>56</v>
      </c>
      <c r="D503" s="16" t="s">
        <v>58</v>
      </c>
      <c r="E503" s="17">
        <v>63.0</v>
      </c>
      <c r="F503" s="5" t="str">
        <f t="array" ref="F503">XLOOKUP(B503, 'Top 50 Cities in Spain Demograp'!A:A, 'Top 50 Cities in Spain Demograp'!B:B, "No match found", 0, 1)</f>
        <v>No match found</v>
      </c>
    </row>
    <row r="504" hidden="1">
      <c r="A504" s="16" t="s">
        <v>55</v>
      </c>
      <c r="B504" s="16" t="s">
        <v>44</v>
      </c>
      <c r="C504" s="16" t="s">
        <v>56</v>
      </c>
      <c r="D504" s="16" t="s">
        <v>59</v>
      </c>
      <c r="E504" s="17">
        <v>32.0</v>
      </c>
      <c r="F504" s="5" t="str">
        <f t="array" ref="F504">XLOOKUP(B504, 'Top 50 Cities in Spain Demograp'!A:A, 'Top 50 Cities in Spain Demograp'!B:B, "No match found", 0, 1)</f>
        <v>No match found</v>
      </c>
    </row>
    <row r="505" hidden="1">
      <c r="A505" s="16" t="s">
        <v>55</v>
      </c>
      <c r="B505" s="16" t="s">
        <v>44</v>
      </c>
      <c r="C505" s="16" t="s">
        <v>56</v>
      </c>
      <c r="D505" s="16" t="s">
        <v>60</v>
      </c>
      <c r="E505" s="17">
        <v>62.0</v>
      </c>
      <c r="F505" s="5" t="str">
        <f t="array" ref="F505">XLOOKUP(B505, 'Top 50 Cities in Spain Demograp'!A:A, 'Top 50 Cities in Spain Demograp'!B:B, "No match found", 0, 1)</f>
        <v>No match found</v>
      </c>
    </row>
    <row r="506" hidden="1">
      <c r="A506" s="16" t="s">
        <v>55</v>
      </c>
      <c r="B506" s="16" t="s">
        <v>44</v>
      </c>
      <c r="C506" s="16" t="s">
        <v>61</v>
      </c>
      <c r="D506" s="16" t="s">
        <v>57</v>
      </c>
      <c r="E506" s="17">
        <v>60.0</v>
      </c>
      <c r="F506" s="5" t="str">
        <f t="array" ref="F506">XLOOKUP(B506, 'Top 50 Cities in Spain Demograp'!A:A, 'Top 50 Cities in Spain Demograp'!B:B, "No match found", 0, 1)</f>
        <v>No match found</v>
      </c>
    </row>
    <row r="507" hidden="1">
      <c r="A507" s="16" t="s">
        <v>55</v>
      </c>
      <c r="B507" s="16" t="s">
        <v>44</v>
      </c>
      <c r="C507" s="16" t="s">
        <v>61</v>
      </c>
      <c r="D507" s="16" t="s">
        <v>58</v>
      </c>
      <c r="E507" s="17">
        <v>54.0</v>
      </c>
      <c r="F507" s="5" t="str">
        <f t="array" ref="F507">XLOOKUP(B507, 'Top 50 Cities in Spain Demograp'!A:A, 'Top 50 Cities in Spain Demograp'!B:B, "No match found", 0, 1)</f>
        <v>No match found</v>
      </c>
    </row>
    <row r="508" hidden="1">
      <c r="A508" s="16" t="s">
        <v>55</v>
      </c>
      <c r="B508" s="16" t="s">
        <v>44</v>
      </c>
      <c r="C508" s="16" t="s">
        <v>61</v>
      </c>
      <c r="D508" s="16" t="s">
        <v>59</v>
      </c>
      <c r="E508" s="17">
        <v>28.0</v>
      </c>
      <c r="F508" s="5" t="str">
        <f t="array" ref="F508">XLOOKUP(B508, 'Top 50 Cities in Spain Demograp'!A:A, 'Top 50 Cities in Spain Demograp'!B:B, "No match found", 0, 1)</f>
        <v>No match found</v>
      </c>
    </row>
    <row r="509" hidden="1">
      <c r="A509" s="16" t="s">
        <v>55</v>
      </c>
      <c r="B509" s="16" t="s">
        <v>44</v>
      </c>
      <c r="C509" s="16" t="s">
        <v>61</v>
      </c>
      <c r="D509" s="16" t="s">
        <v>60</v>
      </c>
      <c r="E509" s="17">
        <v>58.0</v>
      </c>
      <c r="F509" s="5" t="str">
        <f t="array" ref="F509">XLOOKUP(B509, 'Top 50 Cities in Spain Demograp'!A:A, 'Top 50 Cities in Spain Demograp'!B:B, "No match found", 0, 1)</f>
        <v>No match found</v>
      </c>
    </row>
    <row r="510" hidden="1">
      <c r="A510" s="16" t="s">
        <v>55</v>
      </c>
      <c r="B510" s="16" t="s">
        <v>44</v>
      </c>
      <c r="C510" s="16" t="s">
        <v>62</v>
      </c>
      <c r="D510" s="16" t="s">
        <v>57</v>
      </c>
      <c r="E510" s="17">
        <v>52.0</v>
      </c>
      <c r="F510" s="5" t="str">
        <f t="array" ref="F510">XLOOKUP(B510, 'Top 50 Cities in Spain Demograp'!A:A, 'Top 50 Cities in Spain Demograp'!B:B, "No match found", 0, 1)</f>
        <v>No match found</v>
      </c>
    </row>
    <row r="511" hidden="1">
      <c r="A511" s="16" t="s">
        <v>55</v>
      </c>
      <c r="B511" s="16" t="s">
        <v>44</v>
      </c>
      <c r="C511" s="16" t="s">
        <v>62</v>
      </c>
      <c r="D511" s="16" t="s">
        <v>58</v>
      </c>
      <c r="E511" s="17">
        <v>44.0</v>
      </c>
      <c r="F511" s="5" t="str">
        <f t="array" ref="F511">XLOOKUP(B511, 'Top 50 Cities in Spain Demograp'!A:A, 'Top 50 Cities in Spain Demograp'!B:B, "No match found", 0, 1)</f>
        <v>No match found</v>
      </c>
    </row>
    <row r="512" hidden="1">
      <c r="A512" s="16" t="s">
        <v>55</v>
      </c>
      <c r="B512" s="16" t="s">
        <v>44</v>
      </c>
      <c r="C512" s="16" t="s">
        <v>62</v>
      </c>
      <c r="D512" s="16" t="s">
        <v>59</v>
      </c>
      <c r="E512" s="17">
        <v>22.0</v>
      </c>
      <c r="F512" s="5" t="str">
        <f t="array" ref="F512">XLOOKUP(B512, 'Top 50 Cities in Spain Demograp'!A:A, 'Top 50 Cities in Spain Demograp'!B:B, "No match found", 0, 1)</f>
        <v>No match found</v>
      </c>
    </row>
    <row r="513" hidden="1">
      <c r="A513" s="16" t="s">
        <v>55</v>
      </c>
      <c r="B513" s="16" t="s">
        <v>44</v>
      </c>
      <c r="C513" s="16" t="s">
        <v>62</v>
      </c>
      <c r="D513" s="16" t="s">
        <v>60</v>
      </c>
      <c r="E513" s="17">
        <v>35.0</v>
      </c>
      <c r="F513" s="5" t="str">
        <f t="array" ref="F513">XLOOKUP(B513, 'Top 50 Cities in Spain Demograp'!A:A, 'Top 50 Cities in Spain Demograp'!B:B, "No match found", 0, 1)</f>
        <v>No match found</v>
      </c>
    </row>
    <row r="514" hidden="1">
      <c r="A514" s="16" t="s">
        <v>55</v>
      </c>
      <c r="B514" s="16" t="s">
        <v>44</v>
      </c>
      <c r="C514" s="16" t="s">
        <v>63</v>
      </c>
      <c r="D514" s="16" t="s">
        <v>57</v>
      </c>
      <c r="E514" s="17">
        <v>46.0</v>
      </c>
      <c r="F514" s="5" t="str">
        <f t="array" ref="F514">XLOOKUP(B514, 'Top 50 Cities in Spain Demograp'!A:A, 'Top 50 Cities in Spain Demograp'!B:B, "No match found", 0, 1)</f>
        <v>No match found</v>
      </c>
    </row>
    <row r="515" hidden="1">
      <c r="A515" s="16" t="s">
        <v>55</v>
      </c>
      <c r="B515" s="16" t="s">
        <v>44</v>
      </c>
      <c r="C515" s="16" t="s">
        <v>63</v>
      </c>
      <c r="D515" s="16" t="s">
        <v>58</v>
      </c>
      <c r="E515" s="17">
        <v>38.0</v>
      </c>
      <c r="F515" s="5" t="str">
        <f t="array" ref="F515">XLOOKUP(B515, 'Top 50 Cities in Spain Demograp'!A:A, 'Top 50 Cities in Spain Demograp'!B:B, "No match found", 0, 1)</f>
        <v>No match found</v>
      </c>
    </row>
    <row r="516" hidden="1">
      <c r="A516" s="16" t="s">
        <v>55</v>
      </c>
      <c r="B516" s="16" t="s">
        <v>44</v>
      </c>
      <c r="C516" s="16" t="s">
        <v>63</v>
      </c>
      <c r="D516" s="16" t="s">
        <v>59</v>
      </c>
      <c r="E516" s="17">
        <v>18.0</v>
      </c>
      <c r="F516" s="5" t="str">
        <f t="array" ref="F516">XLOOKUP(B516, 'Top 50 Cities in Spain Demograp'!A:A, 'Top 50 Cities in Spain Demograp'!B:B, "No match found", 0, 1)</f>
        <v>No match found</v>
      </c>
    </row>
    <row r="517" hidden="1">
      <c r="A517" s="16" t="s">
        <v>55</v>
      </c>
      <c r="B517" s="16" t="s">
        <v>44</v>
      </c>
      <c r="C517" s="16" t="s">
        <v>63</v>
      </c>
      <c r="D517" s="16" t="s">
        <v>60</v>
      </c>
      <c r="E517" s="17">
        <v>28.0</v>
      </c>
      <c r="F517" s="5" t="str">
        <f t="array" ref="F517">XLOOKUP(B517, 'Top 50 Cities in Spain Demograp'!A:A, 'Top 50 Cities in Spain Demograp'!B:B, "No match found", 0, 1)</f>
        <v>No match found</v>
      </c>
    </row>
    <row r="518" hidden="1">
      <c r="A518" s="16" t="s">
        <v>55</v>
      </c>
      <c r="B518" s="16" t="s">
        <v>44</v>
      </c>
      <c r="C518" s="16" t="s">
        <v>64</v>
      </c>
      <c r="D518" s="16" t="s">
        <v>57</v>
      </c>
      <c r="E518" s="17">
        <v>34.0</v>
      </c>
      <c r="F518" s="5" t="str">
        <f t="array" ref="F518">XLOOKUP(B518, 'Top 50 Cities in Spain Demograp'!A:A, 'Top 50 Cities in Spain Demograp'!B:B, "No match found", 0, 1)</f>
        <v>No match found</v>
      </c>
    </row>
    <row r="519" hidden="1">
      <c r="A519" s="16" t="s">
        <v>55</v>
      </c>
      <c r="B519" s="16" t="s">
        <v>44</v>
      </c>
      <c r="C519" s="16" t="s">
        <v>64</v>
      </c>
      <c r="D519" s="16" t="s">
        <v>58</v>
      </c>
      <c r="E519" s="17">
        <v>11.0</v>
      </c>
      <c r="F519" s="5" t="str">
        <f t="array" ref="F519">XLOOKUP(B519, 'Top 50 Cities in Spain Demograp'!A:A, 'Top 50 Cities in Spain Demograp'!B:B, "No match found", 0, 1)</f>
        <v>No match found</v>
      </c>
    </row>
    <row r="520" hidden="1">
      <c r="A520" s="16" t="s">
        <v>55</v>
      </c>
      <c r="B520" s="16" t="s">
        <v>44</v>
      </c>
      <c r="C520" s="16" t="s">
        <v>64</v>
      </c>
      <c r="D520" s="16" t="s">
        <v>59</v>
      </c>
      <c r="E520" s="17">
        <v>19.0</v>
      </c>
      <c r="F520" s="5" t="str">
        <f t="array" ref="F520">XLOOKUP(B520, 'Top 50 Cities in Spain Demograp'!A:A, 'Top 50 Cities in Spain Demograp'!B:B, "No match found", 0, 1)</f>
        <v>No match found</v>
      </c>
    </row>
    <row r="521" hidden="1">
      <c r="A521" s="16" t="s">
        <v>55</v>
      </c>
      <c r="B521" s="16" t="s">
        <v>44</v>
      </c>
      <c r="C521" s="16" t="s">
        <v>64</v>
      </c>
      <c r="D521" s="16" t="s">
        <v>60</v>
      </c>
      <c r="E521" s="17">
        <v>10.0</v>
      </c>
      <c r="F521" s="5" t="str">
        <f t="array" ref="F521">XLOOKUP(B521, 'Top 50 Cities in Spain Demograp'!A:A, 'Top 50 Cities in Spain Demograp'!B:B, "No match found", 0, 1)</f>
        <v>No match found</v>
      </c>
    </row>
    <row r="522" hidden="1">
      <c r="A522" s="16" t="s">
        <v>55</v>
      </c>
      <c r="B522" s="16" t="s">
        <v>45</v>
      </c>
      <c r="C522" s="16" t="s">
        <v>56</v>
      </c>
      <c r="D522" s="16" t="s">
        <v>57</v>
      </c>
      <c r="E522" s="17">
        <v>65.0</v>
      </c>
      <c r="F522" s="5" t="str">
        <f t="array" ref="F522">XLOOKUP(B522, 'Top 50 Cities in Spain Demograp'!A:A, 'Top 50 Cities in Spain Demograp'!B:B, "No match found", 0, 1)</f>
        <v>No match found</v>
      </c>
    </row>
    <row r="523" hidden="1">
      <c r="A523" s="16" t="s">
        <v>55</v>
      </c>
      <c r="B523" s="16" t="s">
        <v>45</v>
      </c>
      <c r="C523" s="16" t="s">
        <v>56</v>
      </c>
      <c r="D523" s="16" t="s">
        <v>58</v>
      </c>
      <c r="E523" s="17">
        <v>62.0</v>
      </c>
      <c r="F523" s="5" t="str">
        <f t="array" ref="F523">XLOOKUP(B523, 'Top 50 Cities in Spain Demograp'!A:A, 'Top 50 Cities in Spain Demograp'!B:B, "No match found", 0, 1)</f>
        <v>No match found</v>
      </c>
    </row>
    <row r="524" hidden="1">
      <c r="A524" s="16" t="s">
        <v>55</v>
      </c>
      <c r="B524" s="16" t="s">
        <v>45</v>
      </c>
      <c r="C524" s="16" t="s">
        <v>56</v>
      </c>
      <c r="D524" s="16" t="s">
        <v>59</v>
      </c>
      <c r="E524" s="17">
        <v>30.0</v>
      </c>
      <c r="F524" s="5" t="str">
        <f t="array" ref="F524">XLOOKUP(B524, 'Top 50 Cities in Spain Demograp'!A:A, 'Top 50 Cities in Spain Demograp'!B:B, "No match found", 0, 1)</f>
        <v>No match found</v>
      </c>
    </row>
    <row r="525" hidden="1">
      <c r="A525" s="16" t="s">
        <v>55</v>
      </c>
      <c r="B525" s="16" t="s">
        <v>45</v>
      </c>
      <c r="C525" s="16" t="s">
        <v>56</v>
      </c>
      <c r="D525" s="16" t="s">
        <v>60</v>
      </c>
      <c r="E525" s="17">
        <v>45.0</v>
      </c>
      <c r="F525" s="5" t="str">
        <f t="array" ref="F525">XLOOKUP(B525, 'Top 50 Cities in Spain Demograp'!A:A, 'Top 50 Cities in Spain Demograp'!B:B, "No match found", 0, 1)</f>
        <v>No match found</v>
      </c>
    </row>
    <row r="526" hidden="1">
      <c r="A526" s="16" t="s">
        <v>55</v>
      </c>
      <c r="B526" s="16" t="s">
        <v>45</v>
      </c>
      <c r="C526" s="16" t="s">
        <v>61</v>
      </c>
      <c r="D526" s="16" t="s">
        <v>57</v>
      </c>
      <c r="E526" s="17">
        <v>62.0</v>
      </c>
      <c r="F526" s="5" t="str">
        <f t="array" ref="F526">XLOOKUP(B526, 'Top 50 Cities in Spain Demograp'!A:A, 'Top 50 Cities in Spain Demograp'!B:B, "No match found", 0, 1)</f>
        <v>No match found</v>
      </c>
    </row>
    <row r="527" hidden="1">
      <c r="A527" s="16" t="s">
        <v>55</v>
      </c>
      <c r="B527" s="16" t="s">
        <v>45</v>
      </c>
      <c r="C527" s="16" t="s">
        <v>61</v>
      </c>
      <c r="D527" s="16" t="s">
        <v>58</v>
      </c>
      <c r="E527" s="17">
        <v>52.0</v>
      </c>
      <c r="F527" s="5" t="str">
        <f t="array" ref="F527">XLOOKUP(B527, 'Top 50 Cities in Spain Demograp'!A:A, 'Top 50 Cities in Spain Demograp'!B:B, "No match found", 0, 1)</f>
        <v>No match found</v>
      </c>
    </row>
    <row r="528" hidden="1">
      <c r="A528" s="16" t="s">
        <v>55</v>
      </c>
      <c r="B528" s="16" t="s">
        <v>45</v>
      </c>
      <c r="C528" s="16" t="s">
        <v>61</v>
      </c>
      <c r="D528" s="16" t="s">
        <v>59</v>
      </c>
      <c r="E528" s="17">
        <v>28.0</v>
      </c>
      <c r="F528" s="5" t="str">
        <f t="array" ref="F528">XLOOKUP(B528, 'Top 50 Cities in Spain Demograp'!A:A, 'Top 50 Cities in Spain Demograp'!B:B, "No match found", 0, 1)</f>
        <v>No match found</v>
      </c>
    </row>
    <row r="529" hidden="1">
      <c r="A529" s="16" t="s">
        <v>55</v>
      </c>
      <c r="B529" s="16" t="s">
        <v>45</v>
      </c>
      <c r="C529" s="16" t="s">
        <v>61</v>
      </c>
      <c r="D529" s="16" t="s">
        <v>60</v>
      </c>
      <c r="E529" s="17">
        <v>35.0</v>
      </c>
      <c r="F529" s="5" t="str">
        <f t="array" ref="F529">XLOOKUP(B529, 'Top 50 Cities in Spain Demograp'!A:A, 'Top 50 Cities in Spain Demograp'!B:B, "No match found", 0, 1)</f>
        <v>No match found</v>
      </c>
    </row>
    <row r="530" hidden="1">
      <c r="A530" s="16" t="s">
        <v>55</v>
      </c>
      <c r="B530" s="16" t="s">
        <v>45</v>
      </c>
      <c r="C530" s="16" t="s">
        <v>62</v>
      </c>
      <c r="D530" s="16" t="s">
        <v>57</v>
      </c>
      <c r="E530" s="17">
        <v>54.0</v>
      </c>
      <c r="F530" s="5" t="str">
        <f t="array" ref="F530">XLOOKUP(B530, 'Top 50 Cities in Spain Demograp'!A:A, 'Top 50 Cities in Spain Demograp'!B:B, "No match found", 0, 1)</f>
        <v>No match found</v>
      </c>
    </row>
    <row r="531" hidden="1">
      <c r="A531" s="16" t="s">
        <v>55</v>
      </c>
      <c r="B531" s="16" t="s">
        <v>45</v>
      </c>
      <c r="C531" s="16" t="s">
        <v>62</v>
      </c>
      <c r="D531" s="16" t="s">
        <v>58</v>
      </c>
      <c r="E531" s="17">
        <v>44.0</v>
      </c>
      <c r="F531" s="5" t="str">
        <f t="array" ref="F531">XLOOKUP(B531, 'Top 50 Cities in Spain Demograp'!A:A, 'Top 50 Cities in Spain Demograp'!B:B, "No match found", 0, 1)</f>
        <v>No match found</v>
      </c>
    </row>
    <row r="532" hidden="1">
      <c r="A532" s="16" t="s">
        <v>55</v>
      </c>
      <c r="B532" s="16" t="s">
        <v>45</v>
      </c>
      <c r="C532" s="16" t="s">
        <v>62</v>
      </c>
      <c r="D532" s="16" t="s">
        <v>59</v>
      </c>
      <c r="E532" s="17">
        <v>22.0</v>
      </c>
      <c r="F532" s="5" t="str">
        <f t="array" ref="F532">XLOOKUP(B532, 'Top 50 Cities in Spain Demograp'!A:A, 'Top 50 Cities in Spain Demograp'!B:B, "No match found", 0, 1)</f>
        <v>No match found</v>
      </c>
    </row>
    <row r="533" hidden="1">
      <c r="A533" s="16" t="s">
        <v>55</v>
      </c>
      <c r="B533" s="16" t="s">
        <v>45</v>
      </c>
      <c r="C533" s="16" t="s">
        <v>62</v>
      </c>
      <c r="D533" s="16" t="s">
        <v>60</v>
      </c>
      <c r="E533" s="17">
        <v>25.0</v>
      </c>
      <c r="F533" s="5" t="str">
        <f t="array" ref="F533">XLOOKUP(B533, 'Top 50 Cities in Spain Demograp'!A:A, 'Top 50 Cities in Spain Demograp'!B:B, "No match found", 0, 1)</f>
        <v>No match found</v>
      </c>
    </row>
    <row r="534" hidden="1">
      <c r="A534" s="16" t="s">
        <v>55</v>
      </c>
      <c r="B534" s="16" t="s">
        <v>45</v>
      </c>
      <c r="C534" s="16" t="s">
        <v>63</v>
      </c>
      <c r="D534" s="16" t="s">
        <v>57</v>
      </c>
      <c r="E534" s="17">
        <v>50.0</v>
      </c>
      <c r="F534" s="5" t="str">
        <f t="array" ref="F534">XLOOKUP(B534, 'Top 50 Cities in Spain Demograp'!A:A, 'Top 50 Cities in Spain Demograp'!B:B, "No match found", 0, 1)</f>
        <v>No match found</v>
      </c>
    </row>
    <row r="535" hidden="1">
      <c r="A535" s="16" t="s">
        <v>55</v>
      </c>
      <c r="B535" s="16" t="s">
        <v>45</v>
      </c>
      <c r="C535" s="16" t="s">
        <v>63</v>
      </c>
      <c r="D535" s="16" t="s">
        <v>58</v>
      </c>
      <c r="E535" s="17">
        <v>40.0</v>
      </c>
      <c r="F535" s="5" t="str">
        <f t="array" ref="F535">XLOOKUP(B535, 'Top 50 Cities in Spain Demograp'!A:A, 'Top 50 Cities in Spain Demograp'!B:B, "No match found", 0, 1)</f>
        <v>No match found</v>
      </c>
    </row>
    <row r="536" hidden="1">
      <c r="A536" s="16" t="s">
        <v>55</v>
      </c>
      <c r="B536" s="16" t="s">
        <v>45</v>
      </c>
      <c r="C536" s="16" t="s">
        <v>63</v>
      </c>
      <c r="D536" s="16" t="s">
        <v>59</v>
      </c>
      <c r="E536" s="17">
        <v>20.0</v>
      </c>
      <c r="F536" s="5" t="str">
        <f t="array" ref="F536">XLOOKUP(B536, 'Top 50 Cities in Spain Demograp'!A:A, 'Top 50 Cities in Spain Demograp'!B:B, "No match found", 0, 1)</f>
        <v>No match found</v>
      </c>
    </row>
    <row r="537" hidden="1">
      <c r="A537" s="16" t="s">
        <v>55</v>
      </c>
      <c r="B537" s="16" t="s">
        <v>45</v>
      </c>
      <c r="C537" s="16" t="s">
        <v>63</v>
      </c>
      <c r="D537" s="16" t="s">
        <v>60</v>
      </c>
      <c r="E537" s="17">
        <v>22.0</v>
      </c>
      <c r="F537" s="5" t="str">
        <f t="array" ref="F537">XLOOKUP(B537, 'Top 50 Cities in Spain Demograp'!A:A, 'Top 50 Cities in Spain Demograp'!B:B, "No match found", 0, 1)</f>
        <v>No match found</v>
      </c>
    </row>
    <row r="538" hidden="1">
      <c r="A538" s="16" t="s">
        <v>55</v>
      </c>
      <c r="B538" s="16" t="s">
        <v>45</v>
      </c>
      <c r="C538" s="16" t="s">
        <v>64</v>
      </c>
      <c r="D538" s="16" t="s">
        <v>57</v>
      </c>
      <c r="E538" s="17">
        <v>28.0</v>
      </c>
      <c r="F538" s="5" t="str">
        <f t="array" ref="F538">XLOOKUP(B538, 'Top 50 Cities in Spain Demograp'!A:A, 'Top 50 Cities in Spain Demograp'!B:B, "No match found", 0, 1)</f>
        <v>No match found</v>
      </c>
    </row>
    <row r="539" hidden="1">
      <c r="A539" s="16" t="s">
        <v>55</v>
      </c>
      <c r="B539" s="16" t="s">
        <v>45</v>
      </c>
      <c r="C539" s="16" t="s">
        <v>64</v>
      </c>
      <c r="D539" s="16" t="s">
        <v>58</v>
      </c>
      <c r="E539" s="17">
        <v>8.0</v>
      </c>
      <c r="F539" s="5" t="str">
        <f t="array" ref="F539">XLOOKUP(B539, 'Top 50 Cities in Spain Demograp'!A:A, 'Top 50 Cities in Spain Demograp'!B:B, "No match found", 0, 1)</f>
        <v>No match found</v>
      </c>
    </row>
    <row r="540" hidden="1">
      <c r="A540" s="16" t="s">
        <v>55</v>
      </c>
      <c r="B540" s="16" t="s">
        <v>45</v>
      </c>
      <c r="C540" s="16" t="s">
        <v>64</v>
      </c>
      <c r="D540" s="16" t="s">
        <v>59</v>
      </c>
      <c r="E540" s="17">
        <v>15.0</v>
      </c>
      <c r="F540" s="5" t="str">
        <f t="array" ref="F540">XLOOKUP(B540, 'Top 50 Cities in Spain Demograp'!A:A, 'Top 50 Cities in Spain Demograp'!B:B, "No match found", 0, 1)</f>
        <v>No match found</v>
      </c>
    </row>
    <row r="541" hidden="1">
      <c r="A541" s="16" t="s">
        <v>55</v>
      </c>
      <c r="B541" s="16" t="s">
        <v>45</v>
      </c>
      <c r="C541" s="16" t="s">
        <v>64</v>
      </c>
      <c r="D541" s="16" t="s">
        <v>60</v>
      </c>
      <c r="E541" s="17">
        <v>5.0</v>
      </c>
      <c r="F541" s="5" t="str">
        <f t="array" ref="F541">XLOOKUP(B541, 'Top 50 Cities in Spain Demograp'!A:A, 'Top 50 Cities in Spain Demograp'!B:B, "No match found", 0, 1)</f>
        <v>No match found</v>
      </c>
    </row>
    <row r="542" hidden="1">
      <c r="A542" s="16" t="s">
        <v>55</v>
      </c>
      <c r="B542" s="16" t="s">
        <v>46</v>
      </c>
      <c r="C542" s="16" t="s">
        <v>56</v>
      </c>
      <c r="D542" s="16" t="s">
        <v>57</v>
      </c>
      <c r="E542" s="17">
        <v>70.0</v>
      </c>
      <c r="F542" s="5" t="str">
        <f t="array" ref="F542">XLOOKUP(B542, 'Top 50 Cities in Spain Demograp'!A:A, 'Top 50 Cities in Spain Demograp'!B:B, "No match found", 0, 1)</f>
        <v>No match found</v>
      </c>
    </row>
    <row r="543" hidden="1">
      <c r="A543" s="16" t="s">
        <v>55</v>
      </c>
      <c r="B543" s="16" t="s">
        <v>46</v>
      </c>
      <c r="C543" s="16" t="s">
        <v>56</v>
      </c>
      <c r="D543" s="16" t="s">
        <v>58</v>
      </c>
      <c r="E543" s="17">
        <v>68.0</v>
      </c>
      <c r="F543" s="5" t="str">
        <f t="array" ref="F543">XLOOKUP(B543, 'Top 50 Cities in Spain Demograp'!A:A, 'Top 50 Cities in Spain Demograp'!B:B, "No match found", 0, 1)</f>
        <v>No match found</v>
      </c>
    </row>
    <row r="544" hidden="1">
      <c r="A544" s="16" t="s">
        <v>55</v>
      </c>
      <c r="B544" s="16" t="s">
        <v>46</v>
      </c>
      <c r="C544" s="16" t="s">
        <v>56</v>
      </c>
      <c r="D544" s="16" t="s">
        <v>59</v>
      </c>
      <c r="E544" s="17">
        <v>42.0</v>
      </c>
      <c r="F544" s="5" t="str">
        <f t="array" ref="F544">XLOOKUP(B544, 'Top 50 Cities in Spain Demograp'!A:A, 'Top 50 Cities in Spain Demograp'!B:B, "No match found", 0, 1)</f>
        <v>No match found</v>
      </c>
    </row>
    <row r="545" hidden="1">
      <c r="A545" s="16" t="s">
        <v>55</v>
      </c>
      <c r="B545" s="16" t="s">
        <v>46</v>
      </c>
      <c r="C545" s="16" t="s">
        <v>56</v>
      </c>
      <c r="D545" s="16" t="s">
        <v>60</v>
      </c>
      <c r="E545" s="17">
        <v>40.0</v>
      </c>
      <c r="F545" s="5" t="str">
        <f t="array" ref="F545">XLOOKUP(B545, 'Top 50 Cities in Spain Demograp'!A:A, 'Top 50 Cities in Spain Demograp'!B:B, "No match found", 0, 1)</f>
        <v>No match found</v>
      </c>
    </row>
    <row r="546" hidden="1">
      <c r="A546" s="16" t="s">
        <v>55</v>
      </c>
      <c r="B546" s="16" t="s">
        <v>46</v>
      </c>
      <c r="C546" s="16" t="s">
        <v>61</v>
      </c>
      <c r="D546" s="16" t="s">
        <v>57</v>
      </c>
      <c r="E546" s="17">
        <v>65.0</v>
      </c>
      <c r="F546" s="5" t="str">
        <f t="array" ref="F546">XLOOKUP(B546, 'Top 50 Cities in Spain Demograp'!A:A, 'Top 50 Cities in Spain Demograp'!B:B, "No match found", 0, 1)</f>
        <v>No match found</v>
      </c>
    </row>
    <row r="547" hidden="1">
      <c r="A547" s="16" t="s">
        <v>55</v>
      </c>
      <c r="B547" s="16" t="s">
        <v>46</v>
      </c>
      <c r="C547" s="16" t="s">
        <v>61</v>
      </c>
      <c r="D547" s="16" t="s">
        <v>58</v>
      </c>
      <c r="E547" s="17">
        <v>58.0</v>
      </c>
      <c r="F547" s="5" t="str">
        <f t="array" ref="F547">XLOOKUP(B547, 'Top 50 Cities in Spain Demograp'!A:A, 'Top 50 Cities in Spain Demograp'!B:B, "No match found", 0, 1)</f>
        <v>No match found</v>
      </c>
    </row>
    <row r="548" hidden="1">
      <c r="A548" s="16" t="s">
        <v>55</v>
      </c>
      <c r="B548" s="16" t="s">
        <v>46</v>
      </c>
      <c r="C548" s="16" t="s">
        <v>61</v>
      </c>
      <c r="D548" s="16" t="s">
        <v>59</v>
      </c>
      <c r="E548" s="17">
        <v>35.0</v>
      </c>
      <c r="F548" s="5" t="str">
        <f t="array" ref="F548">XLOOKUP(B548, 'Top 50 Cities in Spain Demograp'!A:A, 'Top 50 Cities in Spain Demograp'!B:B, "No match found", 0, 1)</f>
        <v>No match found</v>
      </c>
    </row>
    <row r="549" hidden="1">
      <c r="A549" s="16" t="s">
        <v>55</v>
      </c>
      <c r="B549" s="16" t="s">
        <v>46</v>
      </c>
      <c r="C549" s="16" t="s">
        <v>61</v>
      </c>
      <c r="D549" s="16" t="s">
        <v>60</v>
      </c>
      <c r="E549" s="17">
        <v>32.0</v>
      </c>
      <c r="F549" s="5" t="str">
        <f t="array" ref="F549">XLOOKUP(B549, 'Top 50 Cities in Spain Demograp'!A:A, 'Top 50 Cities in Spain Demograp'!B:B, "No match found", 0, 1)</f>
        <v>No match found</v>
      </c>
    </row>
    <row r="550" hidden="1">
      <c r="A550" s="16" t="s">
        <v>55</v>
      </c>
      <c r="B550" s="16" t="s">
        <v>46</v>
      </c>
      <c r="C550" s="16" t="s">
        <v>62</v>
      </c>
      <c r="D550" s="16" t="s">
        <v>57</v>
      </c>
      <c r="E550" s="17">
        <v>62.0</v>
      </c>
      <c r="F550" s="5" t="str">
        <f t="array" ref="F550">XLOOKUP(B550, 'Top 50 Cities in Spain Demograp'!A:A, 'Top 50 Cities in Spain Demograp'!B:B, "No match found", 0, 1)</f>
        <v>No match found</v>
      </c>
    </row>
    <row r="551" hidden="1">
      <c r="A551" s="16" t="s">
        <v>55</v>
      </c>
      <c r="B551" s="16" t="s">
        <v>46</v>
      </c>
      <c r="C551" s="16" t="s">
        <v>62</v>
      </c>
      <c r="D551" s="16" t="s">
        <v>58</v>
      </c>
      <c r="E551" s="17">
        <v>52.0</v>
      </c>
      <c r="F551" s="5" t="str">
        <f t="array" ref="F551">XLOOKUP(B551, 'Top 50 Cities in Spain Demograp'!A:A, 'Top 50 Cities in Spain Demograp'!B:B, "No match found", 0, 1)</f>
        <v>No match found</v>
      </c>
    </row>
    <row r="552" hidden="1">
      <c r="A552" s="16" t="s">
        <v>55</v>
      </c>
      <c r="B552" s="16" t="s">
        <v>46</v>
      </c>
      <c r="C552" s="16" t="s">
        <v>62</v>
      </c>
      <c r="D552" s="16" t="s">
        <v>59</v>
      </c>
      <c r="E552" s="17">
        <v>30.0</v>
      </c>
      <c r="F552" s="5" t="str">
        <f t="array" ref="F552">XLOOKUP(B552, 'Top 50 Cities in Spain Demograp'!A:A, 'Top 50 Cities in Spain Demograp'!B:B, "No match found", 0, 1)</f>
        <v>No match found</v>
      </c>
    </row>
    <row r="553" hidden="1">
      <c r="A553" s="16" t="s">
        <v>55</v>
      </c>
      <c r="B553" s="16" t="s">
        <v>46</v>
      </c>
      <c r="C553" s="16" t="s">
        <v>62</v>
      </c>
      <c r="D553" s="16" t="s">
        <v>60</v>
      </c>
      <c r="E553" s="17">
        <v>25.0</v>
      </c>
      <c r="F553" s="5" t="str">
        <f t="array" ref="F553">XLOOKUP(B553, 'Top 50 Cities in Spain Demograp'!A:A, 'Top 50 Cities in Spain Demograp'!B:B, "No match found", 0, 1)</f>
        <v>No match found</v>
      </c>
    </row>
    <row r="554" hidden="1">
      <c r="A554" s="16" t="s">
        <v>55</v>
      </c>
      <c r="B554" s="16" t="s">
        <v>46</v>
      </c>
      <c r="C554" s="16" t="s">
        <v>63</v>
      </c>
      <c r="D554" s="16" t="s">
        <v>57</v>
      </c>
      <c r="E554" s="17">
        <v>60.0</v>
      </c>
      <c r="F554" s="5" t="str">
        <f t="array" ref="F554">XLOOKUP(B554, 'Top 50 Cities in Spain Demograp'!A:A, 'Top 50 Cities in Spain Demograp'!B:B, "No match found", 0, 1)</f>
        <v>No match found</v>
      </c>
    </row>
    <row r="555" hidden="1">
      <c r="A555" s="16" t="s">
        <v>55</v>
      </c>
      <c r="B555" s="16" t="s">
        <v>46</v>
      </c>
      <c r="C555" s="16" t="s">
        <v>63</v>
      </c>
      <c r="D555" s="16" t="s">
        <v>58</v>
      </c>
      <c r="E555" s="17">
        <v>50.0</v>
      </c>
      <c r="F555" s="5" t="str">
        <f t="array" ref="F555">XLOOKUP(B555, 'Top 50 Cities in Spain Demograp'!A:A, 'Top 50 Cities in Spain Demograp'!B:B, "No match found", 0, 1)</f>
        <v>No match found</v>
      </c>
    </row>
    <row r="556" hidden="1">
      <c r="A556" s="16" t="s">
        <v>55</v>
      </c>
      <c r="B556" s="16" t="s">
        <v>46</v>
      </c>
      <c r="C556" s="16" t="s">
        <v>63</v>
      </c>
      <c r="D556" s="16" t="s">
        <v>59</v>
      </c>
      <c r="E556" s="17">
        <v>28.0</v>
      </c>
      <c r="F556" s="5" t="str">
        <f t="array" ref="F556">XLOOKUP(B556, 'Top 50 Cities in Spain Demograp'!A:A, 'Top 50 Cities in Spain Demograp'!B:B, "No match found", 0, 1)</f>
        <v>No match found</v>
      </c>
    </row>
    <row r="557" hidden="1">
      <c r="A557" s="16" t="s">
        <v>55</v>
      </c>
      <c r="B557" s="16" t="s">
        <v>46</v>
      </c>
      <c r="C557" s="16" t="s">
        <v>63</v>
      </c>
      <c r="D557" s="16" t="s">
        <v>60</v>
      </c>
      <c r="E557" s="17">
        <v>24.0</v>
      </c>
      <c r="F557" s="5" t="str">
        <f t="array" ref="F557">XLOOKUP(B557, 'Top 50 Cities in Spain Demograp'!A:A, 'Top 50 Cities in Spain Demograp'!B:B, "No match found", 0, 1)</f>
        <v>No match found</v>
      </c>
    </row>
    <row r="558" hidden="1">
      <c r="A558" s="16" t="s">
        <v>55</v>
      </c>
      <c r="B558" s="16" t="s">
        <v>46</v>
      </c>
      <c r="C558" s="16" t="s">
        <v>64</v>
      </c>
      <c r="D558" s="16" t="s">
        <v>57</v>
      </c>
      <c r="E558" s="17">
        <v>29.0</v>
      </c>
      <c r="F558" s="5" t="str">
        <f t="array" ref="F558">XLOOKUP(B558, 'Top 50 Cities in Spain Demograp'!A:A, 'Top 50 Cities in Spain Demograp'!B:B, "No match found", 0, 1)</f>
        <v>No match found</v>
      </c>
    </row>
    <row r="559" hidden="1">
      <c r="A559" s="16" t="s">
        <v>55</v>
      </c>
      <c r="B559" s="16" t="s">
        <v>46</v>
      </c>
      <c r="C559" s="16" t="s">
        <v>64</v>
      </c>
      <c r="D559" s="16" t="s">
        <v>58</v>
      </c>
      <c r="E559" s="17">
        <v>9.0</v>
      </c>
      <c r="F559" s="5" t="str">
        <f t="array" ref="F559">XLOOKUP(B559, 'Top 50 Cities in Spain Demograp'!A:A, 'Top 50 Cities in Spain Demograp'!B:B, "No match found", 0, 1)</f>
        <v>No match found</v>
      </c>
    </row>
    <row r="560" hidden="1">
      <c r="A560" s="16" t="s">
        <v>55</v>
      </c>
      <c r="B560" s="16" t="s">
        <v>46</v>
      </c>
      <c r="C560" s="16" t="s">
        <v>64</v>
      </c>
      <c r="D560" s="16" t="s">
        <v>59</v>
      </c>
      <c r="E560" s="17">
        <v>16.0</v>
      </c>
      <c r="F560" s="5" t="str">
        <f t="array" ref="F560">XLOOKUP(B560, 'Top 50 Cities in Spain Demograp'!A:A, 'Top 50 Cities in Spain Demograp'!B:B, "No match found", 0, 1)</f>
        <v>No match found</v>
      </c>
    </row>
    <row r="561" hidden="1">
      <c r="A561" s="16" t="s">
        <v>55</v>
      </c>
      <c r="B561" s="16" t="s">
        <v>46</v>
      </c>
      <c r="C561" s="16" t="s">
        <v>64</v>
      </c>
      <c r="D561" s="16" t="s">
        <v>60</v>
      </c>
      <c r="E561" s="17">
        <v>4.0</v>
      </c>
      <c r="F561" s="5" t="str">
        <f t="array" ref="F561">XLOOKUP(B561, 'Top 50 Cities in Spain Demograp'!A:A, 'Top 50 Cities in Spain Demograp'!B:B, "No match found", 0, 1)</f>
        <v>No match found</v>
      </c>
    </row>
    <row r="562" hidden="1">
      <c r="A562" s="16" t="s">
        <v>55</v>
      </c>
      <c r="B562" s="16" t="s">
        <v>47</v>
      </c>
      <c r="C562" s="16" t="s">
        <v>56</v>
      </c>
      <c r="D562" s="16" t="s">
        <v>57</v>
      </c>
      <c r="E562" s="17">
        <v>68.0</v>
      </c>
      <c r="F562" s="5" t="str">
        <f t="array" ref="F562">XLOOKUP(B562, 'Top 50 Cities in Spain Demograp'!A:A, 'Top 50 Cities in Spain Demograp'!B:B, "No match found", 0, 1)</f>
        <v>No match found</v>
      </c>
    </row>
    <row r="563" hidden="1">
      <c r="A563" s="16" t="s">
        <v>55</v>
      </c>
      <c r="B563" s="16" t="s">
        <v>47</v>
      </c>
      <c r="C563" s="16" t="s">
        <v>56</v>
      </c>
      <c r="D563" s="16" t="s">
        <v>58</v>
      </c>
      <c r="E563" s="17">
        <v>65.0</v>
      </c>
      <c r="F563" s="5" t="str">
        <f t="array" ref="F563">XLOOKUP(B563, 'Top 50 Cities in Spain Demograp'!A:A, 'Top 50 Cities in Spain Demograp'!B:B, "No match found", 0, 1)</f>
        <v>No match found</v>
      </c>
    </row>
    <row r="564" hidden="1">
      <c r="A564" s="16" t="s">
        <v>55</v>
      </c>
      <c r="B564" s="16" t="s">
        <v>47</v>
      </c>
      <c r="C564" s="16" t="s">
        <v>56</v>
      </c>
      <c r="D564" s="16" t="s">
        <v>59</v>
      </c>
      <c r="E564" s="17">
        <v>35.0</v>
      </c>
      <c r="F564" s="5" t="str">
        <f t="array" ref="F564">XLOOKUP(B564, 'Top 50 Cities in Spain Demograp'!A:A, 'Top 50 Cities in Spain Demograp'!B:B, "No match found", 0, 1)</f>
        <v>No match found</v>
      </c>
    </row>
    <row r="565" hidden="1">
      <c r="A565" s="16" t="s">
        <v>55</v>
      </c>
      <c r="B565" s="16" t="s">
        <v>47</v>
      </c>
      <c r="C565" s="16" t="s">
        <v>56</v>
      </c>
      <c r="D565" s="16" t="s">
        <v>60</v>
      </c>
      <c r="E565" s="17">
        <v>70.0</v>
      </c>
      <c r="F565" s="5" t="str">
        <f t="array" ref="F565">XLOOKUP(B565, 'Top 50 Cities in Spain Demograp'!A:A, 'Top 50 Cities in Spain Demograp'!B:B, "No match found", 0, 1)</f>
        <v>No match found</v>
      </c>
    </row>
    <row r="566" hidden="1">
      <c r="A566" s="16" t="s">
        <v>55</v>
      </c>
      <c r="B566" s="16" t="s">
        <v>47</v>
      </c>
      <c r="C566" s="16" t="s">
        <v>61</v>
      </c>
      <c r="D566" s="16" t="s">
        <v>57</v>
      </c>
      <c r="E566" s="17">
        <v>65.0</v>
      </c>
      <c r="F566" s="5" t="str">
        <f t="array" ref="F566">XLOOKUP(B566, 'Top 50 Cities in Spain Demograp'!A:A, 'Top 50 Cities in Spain Demograp'!B:B, "No match found", 0, 1)</f>
        <v>No match found</v>
      </c>
    </row>
    <row r="567" hidden="1">
      <c r="A567" s="16" t="s">
        <v>55</v>
      </c>
      <c r="B567" s="16" t="s">
        <v>47</v>
      </c>
      <c r="C567" s="16" t="s">
        <v>61</v>
      </c>
      <c r="D567" s="16" t="s">
        <v>58</v>
      </c>
      <c r="E567" s="17">
        <v>60.0</v>
      </c>
      <c r="F567" s="5" t="str">
        <f t="array" ref="F567">XLOOKUP(B567, 'Top 50 Cities in Spain Demograp'!A:A, 'Top 50 Cities in Spain Demograp'!B:B, "No match found", 0, 1)</f>
        <v>No match found</v>
      </c>
    </row>
    <row r="568" hidden="1">
      <c r="A568" s="16" t="s">
        <v>55</v>
      </c>
      <c r="B568" s="16" t="s">
        <v>47</v>
      </c>
      <c r="C568" s="16" t="s">
        <v>61</v>
      </c>
      <c r="D568" s="16" t="s">
        <v>59</v>
      </c>
      <c r="E568" s="17">
        <v>32.0</v>
      </c>
      <c r="F568" s="5" t="str">
        <f t="array" ref="F568">XLOOKUP(B568, 'Top 50 Cities in Spain Demograp'!A:A, 'Top 50 Cities in Spain Demograp'!B:B, "No match found", 0, 1)</f>
        <v>No match found</v>
      </c>
    </row>
    <row r="569" hidden="1">
      <c r="A569" s="16" t="s">
        <v>55</v>
      </c>
      <c r="B569" s="16" t="s">
        <v>47</v>
      </c>
      <c r="C569" s="16" t="s">
        <v>61</v>
      </c>
      <c r="D569" s="16" t="s">
        <v>60</v>
      </c>
      <c r="E569" s="17">
        <v>68.0</v>
      </c>
      <c r="F569" s="5" t="str">
        <f t="array" ref="F569">XLOOKUP(B569, 'Top 50 Cities in Spain Demograp'!A:A, 'Top 50 Cities in Spain Demograp'!B:B, "No match found", 0, 1)</f>
        <v>No match found</v>
      </c>
    </row>
    <row r="570" hidden="1">
      <c r="A570" s="16" t="s">
        <v>55</v>
      </c>
      <c r="B570" s="16" t="s">
        <v>47</v>
      </c>
      <c r="C570" s="16" t="s">
        <v>62</v>
      </c>
      <c r="D570" s="16" t="s">
        <v>57</v>
      </c>
      <c r="E570" s="17">
        <v>55.0</v>
      </c>
      <c r="F570" s="5" t="str">
        <f t="array" ref="F570">XLOOKUP(B570, 'Top 50 Cities in Spain Demograp'!A:A, 'Top 50 Cities in Spain Demograp'!B:B, "No match found", 0, 1)</f>
        <v>No match found</v>
      </c>
    </row>
    <row r="571" hidden="1">
      <c r="A571" s="16" t="s">
        <v>55</v>
      </c>
      <c r="B571" s="16" t="s">
        <v>47</v>
      </c>
      <c r="C571" s="16" t="s">
        <v>62</v>
      </c>
      <c r="D571" s="16" t="s">
        <v>58</v>
      </c>
      <c r="E571" s="17">
        <v>48.0</v>
      </c>
      <c r="F571" s="5" t="str">
        <f t="array" ref="F571">XLOOKUP(B571, 'Top 50 Cities in Spain Demograp'!A:A, 'Top 50 Cities in Spain Demograp'!B:B, "No match found", 0, 1)</f>
        <v>No match found</v>
      </c>
    </row>
    <row r="572" hidden="1">
      <c r="A572" s="16" t="s">
        <v>55</v>
      </c>
      <c r="B572" s="16" t="s">
        <v>47</v>
      </c>
      <c r="C572" s="16" t="s">
        <v>62</v>
      </c>
      <c r="D572" s="16" t="s">
        <v>59</v>
      </c>
      <c r="E572" s="17">
        <v>25.0</v>
      </c>
      <c r="F572" s="5" t="str">
        <f t="array" ref="F572">XLOOKUP(B572, 'Top 50 Cities in Spain Demograp'!A:A, 'Top 50 Cities in Spain Demograp'!B:B, "No match found", 0, 1)</f>
        <v>No match found</v>
      </c>
    </row>
    <row r="573" hidden="1">
      <c r="A573" s="16" t="s">
        <v>55</v>
      </c>
      <c r="B573" s="16" t="s">
        <v>47</v>
      </c>
      <c r="C573" s="16" t="s">
        <v>62</v>
      </c>
      <c r="D573" s="16" t="s">
        <v>60</v>
      </c>
      <c r="E573" s="17">
        <v>40.0</v>
      </c>
      <c r="F573" s="5" t="str">
        <f t="array" ref="F573">XLOOKUP(B573, 'Top 50 Cities in Spain Demograp'!A:A, 'Top 50 Cities in Spain Demograp'!B:B, "No match found", 0, 1)</f>
        <v>No match found</v>
      </c>
    </row>
    <row r="574" hidden="1">
      <c r="A574" s="16" t="s">
        <v>55</v>
      </c>
      <c r="B574" s="16" t="s">
        <v>47</v>
      </c>
      <c r="C574" s="16" t="s">
        <v>63</v>
      </c>
      <c r="D574" s="16" t="s">
        <v>57</v>
      </c>
      <c r="E574" s="17">
        <v>48.0</v>
      </c>
      <c r="F574" s="5" t="str">
        <f t="array" ref="F574">XLOOKUP(B574, 'Top 50 Cities in Spain Demograp'!A:A, 'Top 50 Cities in Spain Demograp'!B:B, "No match found", 0, 1)</f>
        <v>No match found</v>
      </c>
    </row>
    <row r="575" hidden="1">
      <c r="A575" s="16" t="s">
        <v>55</v>
      </c>
      <c r="B575" s="16" t="s">
        <v>47</v>
      </c>
      <c r="C575" s="16" t="s">
        <v>63</v>
      </c>
      <c r="D575" s="16" t="s">
        <v>58</v>
      </c>
      <c r="E575" s="17">
        <v>40.0</v>
      </c>
      <c r="F575" s="5" t="str">
        <f t="array" ref="F575">XLOOKUP(B575, 'Top 50 Cities in Spain Demograp'!A:A, 'Top 50 Cities in Spain Demograp'!B:B, "No match found", 0, 1)</f>
        <v>No match found</v>
      </c>
    </row>
    <row r="576" hidden="1">
      <c r="A576" s="16" t="s">
        <v>55</v>
      </c>
      <c r="B576" s="16" t="s">
        <v>47</v>
      </c>
      <c r="C576" s="16" t="s">
        <v>63</v>
      </c>
      <c r="D576" s="16" t="s">
        <v>59</v>
      </c>
      <c r="E576" s="17">
        <v>20.0</v>
      </c>
      <c r="F576" s="5" t="str">
        <f t="array" ref="F576">XLOOKUP(B576, 'Top 50 Cities in Spain Demograp'!A:A, 'Top 50 Cities in Spain Demograp'!B:B, "No match found", 0, 1)</f>
        <v>No match found</v>
      </c>
    </row>
    <row r="577" hidden="1">
      <c r="A577" s="16" t="s">
        <v>55</v>
      </c>
      <c r="B577" s="16" t="s">
        <v>47</v>
      </c>
      <c r="C577" s="16" t="s">
        <v>63</v>
      </c>
      <c r="D577" s="16" t="s">
        <v>60</v>
      </c>
      <c r="E577" s="17">
        <v>30.0</v>
      </c>
      <c r="F577" s="5" t="str">
        <f t="array" ref="F577">XLOOKUP(B577, 'Top 50 Cities in Spain Demograp'!A:A, 'Top 50 Cities in Spain Demograp'!B:B, "No match found", 0, 1)</f>
        <v>No match found</v>
      </c>
    </row>
    <row r="578" hidden="1">
      <c r="A578" s="16" t="s">
        <v>55</v>
      </c>
      <c r="B578" s="16" t="s">
        <v>47</v>
      </c>
      <c r="C578" s="16" t="s">
        <v>64</v>
      </c>
      <c r="D578" s="16" t="s">
        <v>57</v>
      </c>
      <c r="E578" s="17">
        <v>40.0</v>
      </c>
      <c r="F578" s="5" t="str">
        <f t="array" ref="F578">XLOOKUP(B578, 'Top 50 Cities in Spain Demograp'!A:A, 'Top 50 Cities in Spain Demograp'!B:B, "No match found", 0, 1)</f>
        <v>No match found</v>
      </c>
    </row>
    <row r="579" hidden="1">
      <c r="A579" s="16" t="s">
        <v>55</v>
      </c>
      <c r="B579" s="16" t="s">
        <v>47</v>
      </c>
      <c r="C579" s="16" t="s">
        <v>64</v>
      </c>
      <c r="D579" s="16" t="s">
        <v>58</v>
      </c>
      <c r="E579" s="17">
        <v>15.0</v>
      </c>
      <c r="F579" s="5" t="str">
        <f t="array" ref="F579">XLOOKUP(B579, 'Top 50 Cities in Spain Demograp'!A:A, 'Top 50 Cities in Spain Demograp'!B:B, "No match found", 0, 1)</f>
        <v>No match found</v>
      </c>
    </row>
    <row r="580" hidden="1">
      <c r="A580" s="16" t="s">
        <v>55</v>
      </c>
      <c r="B580" s="16" t="s">
        <v>47</v>
      </c>
      <c r="C580" s="16" t="s">
        <v>64</v>
      </c>
      <c r="D580" s="16" t="s">
        <v>59</v>
      </c>
      <c r="E580" s="17">
        <v>25.0</v>
      </c>
      <c r="F580" s="5" t="str">
        <f t="array" ref="F580">XLOOKUP(B580, 'Top 50 Cities in Spain Demograp'!A:A, 'Top 50 Cities in Spain Demograp'!B:B, "No match found", 0, 1)</f>
        <v>No match found</v>
      </c>
    </row>
    <row r="581" hidden="1">
      <c r="A581" s="16" t="s">
        <v>55</v>
      </c>
      <c r="B581" s="16" t="s">
        <v>47</v>
      </c>
      <c r="C581" s="16" t="s">
        <v>64</v>
      </c>
      <c r="D581" s="16" t="s">
        <v>60</v>
      </c>
      <c r="E581" s="17">
        <v>16.0</v>
      </c>
      <c r="F581" s="5" t="str">
        <f t="array" ref="F581">XLOOKUP(B581, 'Top 50 Cities in Spain Demograp'!A:A, 'Top 50 Cities in Spain Demograp'!B:B, "No match found", 0, 1)</f>
        <v>No match found</v>
      </c>
    </row>
    <row r="582" hidden="1">
      <c r="A582" s="16" t="s">
        <v>55</v>
      </c>
      <c r="B582" s="16" t="s">
        <v>48</v>
      </c>
      <c r="C582" s="16" t="s">
        <v>56</v>
      </c>
      <c r="D582" s="16" t="s">
        <v>57</v>
      </c>
      <c r="E582" s="17">
        <v>67.0</v>
      </c>
      <c r="F582" s="5" t="str">
        <f t="array" ref="F582">XLOOKUP(B582, 'Top 50 Cities in Spain Demograp'!A:A, 'Top 50 Cities in Spain Demograp'!B:B, "No match found", 0, 1)</f>
        <v>No match found</v>
      </c>
    </row>
    <row r="583" hidden="1">
      <c r="A583" s="16" t="s">
        <v>55</v>
      </c>
      <c r="B583" s="16" t="s">
        <v>48</v>
      </c>
      <c r="C583" s="16" t="s">
        <v>56</v>
      </c>
      <c r="D583" s="16" t="s">
        <v>58</v>
      </c>
      <c r="E583" s="17">
        <v>64.0</v>
      </c>
      <c r="F583" s="5" t="str">
        <f t="array" ref="F583">XLOOKUP(B583, 'Top 50 Cities in Spain Demograp'!A:A, 'Top 50 Cities in Spain Demograp'!B:B, "No match found", 0, 1)</f>
        <v>No match found</v>
      </c>
    </row>
    <row r="584" hidden="1">
      <c r="A584" s="16" t="s">
        <v>55</v>
      </c>
      <c r="B584" s="16" t="s">
        <v>48</v>
      </c>
      <c r="C584" s="16" t="s">
        <v>56</v>
      </c>
      <c r="D584" s="16" t="s">
        <v>59</v>
      </c>
      <c r="E584" s="17">
        <v>34.0</v>
      </c>
      <c r="F584" s="5" t="str">
        <f t="array" ref="F584">XLOOKUP(B584, 'Top 50 Cities in Spain Demograp'!A:A, 'Top 50 Cities in Spain Demograp'!B:B, "No match found", 0, 1)</f>
        <v>No match found</v>
      </c>
    </row>
    <row r="585" hidden="1">
      <c r="A585" s="16" t="s">
        <v>55</v>
      </c>
      <c r="B585" s="16" t="s">
        <v>48</v>
      </c>
      <c r="C585" s="16" t="s">
        <v>56</v>
      </c>
      <c r="D585" s="16" t="s">
        <v>60</v>
      </c>
      <c r="E585" s="17">
        <v>60.0</v>
      </c>
      <c r="F585" s="5" t="str">
        <f t="array" ref="F585">XLOOKUP(B585, 'Top 50 Cities in Spain Demograp'!A:A, 'Top 50 Cities in Spain Demograp'!B:B, "No match found", 0, 1)</f>
        <v>No match found</v>
      </c>
    </row>
    <row r="586" hidden="1">
      <c r="A586" s="16" t="s">
        <v>55</v>
      </c>
      <c r="B586" s="16" t="s">
        <v>48</v>
      </c>
      <c r="C586" s="16" t="s">
        <v>61</v>
      </c>
      <c r="D586" s="16" t="s">
        <v>57</v>
      </c>
      <c r="E586" s="17">
        <v>62.0</v>
      </c>
      <c r="F586" s="5" t="str">
        <f t="array" ref="F586">XLOOKUP(B586, 'Top 50 Cities in Spain Demograp'!A:A, 'Top 50 Cities in Spain Demograp'!B:B, "No match found", 0, 1)</f>
        <v>No match found</v>
      </c>
    </row>
    <row r="587" hidden="1">
      <c r="A587" s="16" t="s">
        <v>55</v>
      </c>
      <c r="B587" s="16" t="s">
        <v>48</v>
      </c>
      <c r="C587" s="16" t="s">
        <v>61</v>
      </c>
      <c r="D587" s="16" t="s">
        <v>58</v>
      </c>
      <c r="E587" s="17">
        <v>55.0</v>
      </c>
      <c r="F587" s="5" t="str">
        <f t="array" ref="F587">XLOOKUP(B587, 'Top 50 Cities in Spain Demograp'!A:A, 'Top 50 Cities in Spain Demograp'!B:B, "No match found", 0, 1)</f>
        <v>No match found</v>
      </c>
    </row>
    <row r="588" hidden="1">
      <c r="A588" s="16" t="s">
        <v>55</v>
      </c>
      <c r="B588" s="16" t="s">
        <v>48</v>
      </c>
      <c r="C588" s="16" t="s">
        <v>61</v>
      </c>
      <c r="D588" s="16" t="s">
        <v>59</v>
      </c>
      <c r="E588" s="17">
        <v>30.0</v>
      </c>
      <c r="F588" s="5" t="str">
        <f t="array" ref="F588">XLOOKUP(B588, 'Top 50 Cities in Spain Demograp'!A:A, 'Top 50 Cities in Spain Demograp'!B:B, "No match found", 0, 1)</f>
        <v>No match found</v>
      </c>
    </row>
    <row r="589" hidden="1">
      <c r="A589" s="16" t="s">
        <v>55</v>
      </c>
      <c r="B589" s="16" t="s">
        <v>48</v>
      </c>
      <c r="C589" s="16" t="s">
        <v>61</v>
      </c>
      <c r="D589" s="16" t="s">
        <v>60</v>
      </c>
      <c r="E589" s="17">
        <v>58.0</v>
      </c>
      <c r="F589" s="5" t="str">
        <f t="array" ref="F589">XLOOKUP(B589, 'Top 50 Cities in Spain Demograp'!A:A, 'Top 50 Cities in Spain Demograp'!B:B, "No match found", 0, 1)</f>
        <v>No match found</v>
      </c>
    </row>
    <row r="590" hidden="1">
      <c r="A590" s="16" t="s">
        <v>55</v>
      </c>
      <c r="B590" s="16" t="s">
        <v>48</v>
      </c>
      <c r="C590" s="16" t="s">
        <v>62</v>
      </c>
      <c r="D590" s="16" t="s">
        <v>57</v>
      </c>
      <c r="E590" s="17">
        <v>54.0</v>
      </c>
      <c r="F590" s="5" t="str">
        <f t="array" ref="F590">XLOOKUP(B590, 'Top 50 Cities in Spain Demograp'!A:A, 'Top 50 Cities in Spain Demograp'!B:B, "No match found", 0, 1)</f>
        <v>No match found</v>
      </c>
    </row>
    <row r="591" hidden="1">
      <c r="A591" s="16" t="s">
        <v>55</v>
      </c>
      <c r="B591" s="16" t="s">
        <v>48</v>
      </c>
      <c r="C591" s="16" t="s">
        <v>62</v>
      </c>
      <c r="D591" s="16" t="s">
        <v>58</v>
      </c>
      <c r="E591" s="17">
        <v>46.0</v>
      </c>
      <c r="F591" s="5" t="str">
        <f t="array" ref="F591">XLOOKUP(B591, 'Top 50 Cities in Spain Demograp'!A:A, 'Top 50 Cities in Spain Demograp'!B:B, "No match found", 0, 1)</f>
        <v>No match found</v>
      </c>
    </row>
    <row r="592" hidden="1">
      <c r="A592" s="16" t="s">
        <v>55</v>
      </c>
      <c r="B592" s="16" t="s">
        <v>48</v>
      </c>
      <c r="C592" s="16" t="s">
        <v>62</v>
      </c>
      <c r="D592" s="16" t="s">
        <v>59</v>
      </c>
      <c r="E592" s="17">
        <v>24.0</v>
      </c>
      <c r="F592" s="5" t="str">
        <f t="array" ref="F592">XLOOKUP(B592, 'Top 50 Cities in Spain Demograp'!A:A, 'Top 50 Cities in Spain Demograp'!B:B, "No match found", 0, 1)</f>
        <v>No match found</v>
      </c>
    </row>
    <row r="593" hidden="1">
      <c r="A593" s="16" t="s">
        <v>55</v>
      </c>
      <c r="B593" s="16" t="s">
        <v>48</v>
      </c>
      <c r="C593" s="16" t="s">
        <v>62</v>
      </c>
      <c r="D593" s="16" t="s">
        <v>60</v>
      </c>
      <c r="E593" s="17">
        <v>32.0</v>
      </c>
      <c r="F593" s="5" t="str">
        <f t="array" ref="F593">XLOOKUP(B593, 'Top 50 Cities in Spain Demograp'!A:A, 'Top 50 Cities in Spain Demograp'!B:B, "No match found", 0, 1)</f>
        <v>No match found</v>
      </c>
    </row>
    <row r="594" hidden="1">
      <c r="A594" s="16" t="s">
        <v>55</v>
      </c>
      <c r="B594" s="16" t="s">
        <v>48</v>
      </c>
      <c r="C594" s="16" t="s">
        <v>63</v>
      </c>
      <c r="D594" s="16" t="s">
        <v>57</v>
      </c>
      <c r="E594" s="17">
        <v>48.0</v>
      </c>
      <c r="F594" s="5" t="str">
        <f t="array" ref="F594">XLOOKUP(B594, 'Top 50 Cities in Spain Demograp'!A:A, 'Top 50 Cities in Spain Demograp'!B:B, "No match found", 0, 1)</f>
        <v>No match found</v>
      </c>
    </row>
    <row r="595" hidden="1">
      <c r="A595" s="16" t="s">
        <v>55</v>
      </c>
      <c r="B595" s="16" t="s">
        <v>48</v>
      </c>
      <c r="C595" s="16" t="s">
        <v>63</v>
      </c>
      <c r="D595" s="16" t="s">
        <v>58</v>
      </c>
      <c r="E595" s="17">
        <v>40.0</v>
      </c>
      <c r="F595" s="5" t="str">
        <f t="array" ref="F595">XLOOKUP(B595, 'Top 50 Cities in Spain Demograp'!A:A, 'Top 50 Cities in Spain Demograp'!B:B, "No match found", 0, 1)</f>
        <v>No match found</v>
      </c>
    </row>
    <row r="596" hidden="1">
      <c r="A596" s="16" t="s">
        <v>55</v>
      </c>
      <c r="B596" s="16" t="s">
        <v>48</v>
      </c>
      <c r="C596" s="16" t="s">
        <v>63</v>
      </c>
      <c r="D596" s="16" t="s">
        <v>59</v>
      </c>
      <c r="E596" s="17">
        <v>20.0</v>
      </c>
      <c r="F596" s="5" t="str">
        <f t="array" ref="F596">XLOOKUP(B596, 'Top 50 Cities in Spain Demograp'!A:A, 'Top 50 Cities in Spain Demograp'!B:B, "No match found", 0, 1)</f>
        <v>No match found</v>
      </c>
    </row>
    <row r="597" hidden="1">
      <c r="A597" s="16" t="s">
        <v>55</v>
      </c>
      <c r="B597" s="16" t="s">
        <v>48</v>
      </c>
      <c r="C597" s="16" t="s">
        <v>63</v>
      </c>
      <c r="D597" s="16" t="s">
        <v>60</v>
      </c>
      <c r="E597" s="17">
        <v>26.0</v>
      </c>
      <c r="F597" s="5" t="str">
        <f t="array" ref="F597">XLOOKUP(B597, 'Top 50 Cities in Spain Demograp'!A:A, 'Top 50 Cities in Spain Demograp'!B:B, "No match found", 0, 1)</f>
        <v>No match found</v>
      </c>
    </row>
    <row r="598" hidden="1">
      <c r="A598" s="16" t="s">
        <v>55</v>
      </c>
      <c r="B598" s="16" t="s">
        <v>48</v>
      </c>
      <c r="C598" s="16" t="s">
        <v>64</v>
      </c>
      <c r="D598" s="16" t="s">
        <v>57</v>
      </c>
      <c r="E598" s="17">
        <v>32.0</v>
      </c>
      <c r="F598" s="5" t="str">
        <f t="array" ref="F598">XLOOKUP(B598, 'Top 50 Cities in Spain Demograp'!A:A, 'Top 50 Cities in Spain Demograp'!B:B, "No match found", 0, 1)</f>
        <v>No match found</v>
      </c>
    </row>
    <row r="599" hidden="1">
      <c r="A599" s="16" t="s">
        <v>55</v>
      </c>
      <c r="B599" s="16" t="s">
        <v>48</v>
      </c>
      <c r="C599" s="16" t="s">
        <v>64</v>
      </c>
      <c r="D599" s="16" t="s">
        <v>58</v>
      </c>
      <c r="E599" s="17">
        <v>10.0</v>
      </c>
      <c r="F599" s="5" t="str">
        <f t="array" ref="F599">XLOOKUP(B599, 'Top 50 Cities in Spain Demograp'!A:A, 'Top 50 Cities in Spain Demograp'!B:B, "No match found", 0, 1)</f>
        <v>No match found</v>
      </c>
    </row>
    <row r="600" hidden="1">
      <c r="A600" s="16" t="s">
        <v>55</v>
      </c>
      <c r="B600" s="16" t="s">
        <v>48</v>
      </c>
      <c r="C600" s="16" t="s">
        <v>64</v>
      </c>
      <c r="D600" s="16" t="s">
        <v>59</v>
      </c>
      <c r="E600" s="17">
        <v>18.0</v>
      </c>
      <c r="F600" s="5" t="str">
        <f t="array" ref="F600">XLOOKUP(B600, 'Top 50 Cities in Spain Demograp'!A:A, 'Top 50 Cities in Spain Demograp'!B:B, "No match found", 0, 1)</f>
        <v>No match found</v>
      </c>
    </row>
    <row r="601" hidden="1">
      <c r="A601" s="16" t="s">
        <v>55</v>
      </c>
      <c r="B601" s="16" t="s">
        <v>48</v>
      </c>
      <c r="C601" s="16" t="s">
        <v>64</v>
      </c>
      <c r="D601" s="16" t="s">
        <v>60</v>
      </c>
      <c r="E601" s="17">
        <v>9.0</v>
      </c>
      <c r="F601" s="5" t="str">
        <f t="array" ref="F601">XLOOKUP(B601, 'Top 50 Cities in Spain Demograp'!A:A, 'Top 50 Cities in Spain Demograp'!B:B, "No match found", 0, 1)</f>
        <v>No match found</v>
      </c>
    </row>
    <row r="602" hidden="1">
      <c r="A602" s="16" t="s">
        <v>55</v>
      </c>
      <c r="B602" s="16" t="s">
        <v>49</v>
      </c>
      <c r="C602" s="16" t="s">
        <v>56</v>
      </c>
      <c r="D602" s="16" t="s">
        <v>57</v>
      </c>
      <c r="E602" s="17">
        <v>71.0</v>
      </c>
      <c r="F602" s="5" t="str">
        <f t="array" ref="F602">XLOOKUP(B602, 'Top 50 Cities in Spain Demograp'!A:A, 'Top 50 Cities in Spain Demograp'!B:B, "No match found", 0, 1)</f>
        <v>No match found</v>
      </c>
    </row>
    <row r="603" hidden="1">
      <c r="A603" s="16" t="s">
        <v>55</v>
      </c>
      <c r="B603" s="16" t="s">
        <v>49</v>
      </c>
      <c r="C603" s="16" t="s">
        <v>56</v>
      </c>
      <c r="D603" s="16" t="s">
        <v>58</v>
      </c>
      <c r="E603" s="17">
        <v>69.0</v>
      </c>
      <c r="F603" s="5" t="str">
        <f t="array" ref="F603">XLOOKUP(B603, 'Top 50 Cities in Spain Demograp'!A:A, 'Top 50 Cities in Spain Demograp'!B:B, "No match found", 0, 1)</f>
        <v>No match found</v>
      </c>
    </row>
    <row r="604" hidden="1">
      <c r="A604" s="16" t="s">
        <v>55</v>
      </c>
      <c r="B604" s="16" t="s">
        <v>49</v>
      </c>
      <c r="C604" s="16" t="s">
        <v>56</v>
      </c>
      <c r="D604" s="16" t="s">
        <v>59</v>
      </c>
      <c r="E604" s="17">
        <v>40.0</v>
      </c>
      <c r="F604" s="5" t="str">
        <f t="array" ref="F604">XLOOKUP(B604, 'Top 50 Cities in Spain Demograp'!A:A, 'Top 50 Cities in Spain Demograp'!B:B, "No match found", 0, 1)</f>
        <v>No match found</v>
      </c>
    </row>
    <row r="605" hidden="1">
      <c r="A605" s="16" t="s">
        <v>55</v>
      </c>
      <c r="B605" s="16" t="s">
        <v>49</v>
      </c>
      <c r="C605" s="16" t="s">
        <v>56</v>
      </c>
      <c r="D605" s="16" t="s">
        <v>60</v>
      </c>
      <c r="E605" s="17">
        <v>48.0</v>
      </c>
      <c r="F605" s="5" t="str">
        <f t="array" ref="F605">XLOOKUP(B605, 'Top 50 Cities in Spain Demograp'!A:A, 'Top 50 Cities in Spain Demograp'!B:B, "No match found", 0, 1)</f>
        <v>No match found</v>
      </c>
    </row>
    <row r="606" hidden="1">
      <c r="A606" s="16" t="s">
        <v>55</v>
      </c>
      <c r="B606" s="16" t="s">
        <v>49</v>
      </c>
      <c r="C606" s="16" t="s">
        <v>61</v>
      </c>
      <c r="D606" s="16" t="s">
        <v>57</v>
      </c>
      <c r="E606" s="17">
        <v>66.0</v>
      </c>
      <c r="F606" s="5" t="str">
        <f t="array" ref="F606">XLOOKUP(B606, 'Top 50 Cities in Spain Demograp'!A:A, 'Top 50 Cities in Spain Demograp'!B:B, "No match found", 0, 1)</f>
        <v>No match found</v>
      </c>
    </row>
    <row r="607" hidden="1">
      <c r="A607" s="16" t="s">
        <v>55</v>
      </c>
      <c r="B607" s="16" t="s">
        <v>49</v>
      </c>
      <c r="C607" s="16" t="s">
        <v>61</v>
      </c>
      <c r="D607" s="16" t="s">
        <v>58</v>
      </c>
      <c r="E607" s="17">
        <v>58.0</v>
      </c>
      <c r="F607" s="5" t="str">
        <f t="array" ref="F607">XLOOKUP(B607, 'Top 50 Cities in Spain Demograp'!A:A, 'Top 50 Cities in Spain Demograp'!B:B, "No match found", 0, 1)</f>
        <v>No match found</v>
      </c>
    </row>
    <row r="608" hidden="1">
      <c r="A608" s="16" t="s">
        <v>55</v>
      </c>
      <c r="B608" s="16" t="s">
        <v>49</v>
      </c>
      <c r="C608" s="16" t="s">
        <v>61</v>
      </c>
      <c r="D608" s="16" t="s">
        <v>59</v>
      </c>
      <c r="E608" s="17">
        <v>34.0</v>
      </c>
      <c r="F608" s="5" t="str">
        <f t="array" ref="F608">XLOOKUP(B608, 'Top 50 Cities in Spain Demograp'!A:A, 'Top 50 Cities in Spain Demograp'!B:B, "No match found", 0, 1)</f>
        <v>No match found</v>
      </c>
    </row>
    <row r="609" hidden="1">
      <c r="A609" s="16" t="s">
        <v>55</v>
      </c>
      <c r="B609" s="16" t="s">
        <v>49</v>
      </c>
      <c r="C609" s="16" t="s">
        <v>61</v>
      </c>
      <c r="D609" s="16" t="s">
        <v>60</v>
      </c>
      <c r="E609" s="17">
        <v>40.0</v>
      </c>
      <c r="F609" s="5" t="str">
        <f t="array" ref="F609">XLOOKUP(B609, 'Top 50 Cities in Spain Demograp'!A:A, 'Top 50 Cities in Spain Demograp'!B:B, "No match found", 0, 1)</f>
        <v>No match found</v>
      </c>
    </row>
    <row r="610" hidden="1">
      <c r="A610" s="16" t="s">
        <v>55</v>
      </c>
      <c r="B610" s="16" t="s">
        <v>49</v>
      </c>
      <c r="C610" s="16" t="s">
        <v>62</v>
      </c>
      <c r="D610" s="16" t="s">
        <v>57</v>
      </c>
      <c r="E610" s="17">
        <v>60.0</v>
      </c>
      <c r="F610" s="5" t="str">
        <f t="array" ref="F610">XLOOKUP(B610, 'Top 50 Cities in Spain Demograp'!A:A, 'Top 50 Cities in Spain Demograp'!B:B, "No match found", 0, 1)</f>
        <v>No match found</v>
      </c>
    </row>
    <row r="611" hidden="1">
      <c r="A611" s="16" t="s">
        <v>55</v>
      </c>
      <c r="B611" s="16" t="s">
        <v>49</v>
      </c>
      <c r="C611" s="16" t="s">
        <v>62</v>
      </c>
      <c r="D611" s="16" t="s">
        <v>58</v>
      </c>
      <c r="E611" s="17">
        <v>52.0</v>
      </c>
      <c r="F611" s="5" t="str">
        <f t="array" ref="F611">XLOOKUP(B611, 'Top 50 Cities in Spain Demograp'!A:A, 'Top 50 Cities in Spain Demograp'!B:B, "No match found", 0, 1)</f>
        <v>No match found</v>
      </c>
    </row>
    <row r="612" hidden="1">
      <c r="A612" s="16" t="s">
        <v>55</v>
      </c>
      <c r="B612" s="16" t="s">
        <v>49</v>
      </c>
      <c r="C612" s="16" t="s">
        <v>62</v>
      </c>
      <c r="D612" s="16" t="s">
        <v>59</v>
      </c>
      <c r="E612" s="17">
        <v>28.0</v>
      </c>
      <c r="F612" s="5" t="str">
        <f t="array" ref="F612">XLOOKUP(B612, 'Top 50 Cities in Spain Demograp'!A:A, 'Top 50 Cities in Spain Demograp'!B:B, "No match found", 0, 1)</f>
        <v>No match found</v>
      </c>
    </row>
    <row r="613" hidden="1">
      <c r="A613" s="16" t="s">
        <v>55</v>
      </c>
      <c r="B613" s="16" t="s">
        <v>49</v>
      </c>
      <c r="C613" s="16" t="s">
        <v>62</v>
      </c>
      <c r="D613" s="16" t="s">
        <v>60</v>
      </c>
      <c r="E613" s="17">
        <v>30.0</v>
      </c>
      <c r="F613" s="5" t="str">
        <f t="array" ref="F613">XLOOKUP(B613, 'Top 50 Cities in Spain Demograp'!A:A, 'Top 50 Cities in Spain Demograp'!B:B, "No match found", 0, 1)</f>
        <v>No match found</v>
      </c>
    </row>
    <row r="614" hidden="1">
      <c r="A614" s="16" t="s">
        <v>55</v>
      </c>
      <c r="B614" s="16" t="s">
        <v>49</v>
      </c>
      <c r="C614" s="16" t="s">
        <v>63</v>
      </c>
      <c r="D614" s="16" t="s">
        <v>57</v>
      </c>
      <c r="E614" s="17">
        <v>58.0</v>
      </c>
      <c r="F614" s="5" t="str">
        <f t="array" ref="F614">XLOOKUP(B614, 'Top 50 Cities in Spain Demograp'!A:A, 'Top 50 Cities in Spain Demograp'!B:B, "No match found", 0, 1)</f>
        <v>No match found</v>
      </c>
    </row>
    <row r="615" hidden="1">
      <c r="A615" s="16" t="s">
        <v>55</v>
      </c>
      <c r="B615" s="16" t="s">
        <v>49</v>
      </c>
      <c r="C615" s="16" t="s">
        <v>63</v>
      </c>
      <c r="D615" s="16" t="s">
        <v>58</v>
      </c>
      <c r="E615" s="17">
        <v>50.0</v>
      </c>
      <c r="F615" s="5" t="str">
        <f t="array" ref="F615">XLOOKUP(B615, 'Top 50 Cities in Spain Demograp'!A:A, 'Top 50 Cities in Spain Demograp'!B:B, "No match found", 0, 1)</f>
        <v>No match found</v>
      </c>
    </row>
    <row r="616" hidden="1">
      <c r="A616" s="16" t="s">
        <v>55</v>
      </c>
      <c r="B616" s="16" t="s">
        <v>49</v>
      </c>
      <c r="C616" s="16" t="s">
        <v>63</v>
      </c>
      <c r="D616" s="16" t="s">
        <v>59</v>
      </c>
      <c r="E616" s="17">
        <v>26.0</v>
      </c>
      <c r="F616" s="5" t="str">
        <f t="array" ref="F616">XLOOKUP(B616, 'Top 50 Cities in Spain Demograp'!A:A, 'Top 50 Cities in Spain Demograp'!B:B, "No match found", 0, 1)</f>
        <v>No match found</v>
      </c>
    </row>
    <row r="617" hidden="1">
      <c r="A617" s="16" t="s">
        <v>55</v>
      </c>
      <c r="B617" s="16" t="s">
        <v>49</v>
      </c>
      <c r="C617" s="16" t="s">
        <v>63</v>
      </c>
      <c r="D617" s="16" t="s">
        <v>60</v>
      </c>
      <c r="E617" s="17">
        <v>28.0</v>
      </c>
      <c r="F617" s="5" t="str">
        <f t="array" ref="F617">XLOOKUP(B617, 'Top 50 Cities in Spain Demograp'!A:A, 'Top 50 Cities in Spain Demograp'!B:B, "No match found", 0, 1)</f>
        <v>No match found</v>
      </c>
    </row>
    <row r="618" hidden="1">
      <c r="A618" s="16" t="s">
        <v>55</v>
      </c>
      <c r="B618" s="16" t="s">
        <v>49</v>
      </c>
      <c r="C618" s="16" t="s">
        <v>64</v>
      </c>
      <c r="D618" s="16" t="s">
        <v>57</v>
      </c>
      <c r="E618" s="17">
        <v>30.0</v>
      </c>
      <c r="F618" s="5" t="str">
        <f t="array" ref="F618">XLOOKUP(B618, 'Top 50 Cities in Spain Demograp'!A:A, 'Top 50 Cities in Spain Demograp'!B:B, "No match found", 0, 1)</f>
        <v>No match found</v>
      </c>
    </row>
    <row r="619" hidden="1">
      <c r="A619" s="16" t="s">
        <v>55</v>
      </c>
      <c r="B619" s="16" t="s">
        <v>49</v>
      </c>
      <c r="C619" s="16" t="s">
        <v>64</v>
      </c>
      <c r="D619" s="16" t="s">
        <v>58</v>
      </c>
      <c r="E619" s="17">
        <v>9.0</v>
      </c>
      <c r="F619" s="5" t="str">
        <f t="array" ref="F619">XLOOKUP(B619, 'Top 50 Cities in Spain Demograp'!A:A, 'Top 50 Cities in Spain Demograp'!B:B, "No match found", 0, 1)</f>
        <v>No match found</v>
      </c>
    </row>
    <row r="620" hidden="1">
      <c r="A620" s="16" t="s">
        <v>55</v>
      </c>
      <c r="B620" s="16" t="s">
        <v>49</v>
      </c>
      <c r="C620" s="16" t="s">
        <v>64</v>
      </c>
      <c r="D620" s="16" t="s">
        <v>59</v>
      </c>
      <c r="E620" s="17">
        <v>16.0</v>
      </c>
      <c r="F620" s="5" t="str">
        <f t="array" ref="F620">XLOOKUP(B620, 'Top 50 Cities in Spain Demograp'!A:A, 'Top 50 Cities in Spain Demograp'!B:B, "No match found", 0, 1)</f>
        <v>No match found</v>
      </c>
    </row>
    <row r="621" hidden="1">
      <c r="A621" s="16" t="s">
        <v>55</v>
      </c>
      <c r="B621" s="16" t="s">
        <v>49</v>
      </c>
      <c r="C621" s="16" t="s">
        <v>64</v>
      </c>
      <c r="D621" s="16" t="s">
        <v>60</v>
      </c>
      <c r="E621" s="17">
        <v>5.0</v>
      </c>
      <c r="F621" s="5" t="str">
        <f t="array" ref="F621">XLOOKUP(B621, 'Top 50 Cities in Spain Demograp'!A:A, 'Top 50 Cities in Spain Demograp'!B:B, "No match found", 0, 1)</f>
        <v>No match found</v>
      </c>
    </row>
    <row r="622">
      <c r="A622" s="16" t="s">
        <v>65</v>
      </c>
      <c r="B622" s="16" t="s">
        <v>66</v>
      </c>
      <c r="C622" s="16" t="s">
        <v>56</v>
      </c>
      <c r="D622" s="16" t="s">
        <v>57</v>
      </c>
      <c r="E622" s="17">
        <v>100.0</v>
      </c>
      <c r="F622" s="17">
        <f t="array" ref="F622">XLOOKUP(B622, 'Top 50 Cities in Spain Demograp'!A:A, 'Top 50 Cities in Spain Demograp'!B:B, "No data found", 0, 1)</f>
        <v>3332035</v>
      </c>
      <c r="G622" s="17">
        <f>ROUND(MIN(VLOOKUP(CONCATENATE(C622, ":", D622), Pivots_Attractiveness_Score!$C$32:$D$55, 2, FALSE) / E622, 1), 2)</f>
        <v>1</v>
      </c>
      <c r="H622" s="17">
        <f t="shared" ref="H622:H1221" si="1"> ROUND((E622- MIN(E:E)) / (MAX(E:E) - MIN(E:E)), 2)</f>
        <v>1</v>
      </c>
      <c r="I622" s="17">
        <f t="shared" ref="I622:I1221" si="2"> IFERROR(ROUND((F622- MIN(F:F)) / (MAX(F:F) - MIN(F:F)), 2), "No population data")</f>
        <v>1</v>
      </c>
      <c r="J622" s="49">
        <f> IFERROR(ROUND((VLOOKUP(B622, 'Top 50 Cities in Spain Demograp'!A:C, 3, FALSE) - MIN('Top 50 Cities in Spain Demograp'!C:C)) / (MAX('Top 50 Cities in Spain Demograp'!C:C) - MIN('Top 50 Cities in Spain Demograp'!C:C)), 2), "No income data")</f>
        <v>1</v>
      </c>
      <c r="K622" s="49">
        <f t="shared" ref="K622:K1221" si="3"> IFERROR(ROUND($N$623 * H622 + $N$624  *I622  + $N$625 * G622 + $N$626 * J622, 2), "Population data missing")</f>
        <v>1</v>
      </c>
      <c r="M622" s="50" t="s">
        <v>244</v>
      </c>
      <c r="N622" s="50" t="s">
        <v>245</v>
      </c>
    </row>
    <row r="623">
      <c r="A623" s="16" t="s">
        <v>65</v>
      </c>
      <c r="B623" s="16" t="s">
        <v>66</v>
      </c>
      <c r="C623" s="16" t="s">
        <v>56</v>
      </c>
      <c r="D623" s="16" t="s">
        <v>58</v>
      </c>
      <c r="E623" s="17">
        <v>98.0</v>
      </c>
      <c r="F623" s="17">
        <f t="array" ref="F623">XLOOKUP(B623, 'Top 50 Cities in Spain Demograp'!A:A, 'Top 50 Cities in Spain Demograp'!B:B, "No data found", 0, 1)</f>
        <v>3332035</v>
      </c>
      <c r="G623" s="17">
        <f>ROUND(MIN(VLOOKUP(CONCATENATE(C623, ":", D623), Pivots_Attractiveness_Score!$C$32:$D$55, 2, FALSE) / E623, 1), 2)</f>
        <v>1</v>
      </c>
      <c r="H623" s="17">
        <f t="shared" si="1"/>
        <v>0.98</v>
      </c>
      <c r="I623" s="17">
        <f t="shared" si="2"/>
        <v>1</v>
      </c>
      <c r="J623" s="49">
        <f> IFERROR(ROUND((VLOOKUP(B623, 'Top 50 Cities in Spain Demograp'!A:C, 3, FALSE) - MIN('Top 50 Cities in Spain Demograp'!C:C)) / (MAX('Top 50 Cities in Spain Demograp'!C:C) - MIN('Top 50 Cities in Spain Demograp'!C:C)), 2), "No income data")</f>
        <v>1</v>
      </c>
      <c r="K623" s="49">
        <f t="shared" si="3"/>
        <v>0.99</v>
      </c>
      <c r="M623" s="51" t="s">
        <v>246</v>
      </c>
      <c r="N623" s="52">
        <f>'MAS - graph'!B3</f>
        <v>0.4</v>
      </c>
      <c r="O623" s="18"/>
    </row>
    <row r="624">
      <c r="A624" s="16" t="s">
        <v>65</v>
      </c>
      <c r="B624" s="16" t="s">
        <v>66</v>
      </c>
      <c r="C624" s="16" t="s">
        <v>56</v>
      </c>
      <c r="D624" s="16" t="s">
        <v>59</v>
      </c>
      <c r="E624" s="17">
        <v>75.0</v>
      </c>
      <c r="F624" s="17">
        <f t="array" ref="F624">XLOOKUP(B624, 'Top 50 Cities in Spain Demograp'!A:A, 'Top 50 Cities in Spain Demograp'!B:B, "No data found", 0, 1)</f>
        <v>3332035</v>
      </c>
      <c r="G624" s="17">
        <f>ROUND(MIN(VLOOKUP(CONCATENATE(C624, ":", D624), Pivots_Attractiveness_Score!$C$32:$D$55, 2, FALSE) / E624, 1), 2)</f>
        <v>0.96</v>
      </c>
      <c r="H624" s="17">
        <f t="shared" si="1"/>
        <v>0.74</v>
      </c>
      <c r="I624" s="17">
        <f t="shared" si="2"/>
        <v>1</v>
      </c>
      <c r="J624" s="49">
        <f> IFERROR(ROUND((VLOOKUP(B624, 'Top 50 Cities in Spain Demograp'!A:C, 3, FALSE) - MIN('Top 50 Cities in Spain Demograp'!C:C)) / (MAX('Top 50 Cities in Spain Demograp'!C:C) - MIN('Top 50 Cities in Spain Demograp'!C:C)), 2), "No income data")</f>
        <v>1</v>
      </c>
      <c r="K624" s="49">
        <f t="shared" si="3"/>
        <v>0.89</v>
      </c>
      <c r="M624" s="51" t="s">
        <v>182</v>
      </c>
      <c r="N624" s="52">
        <f>'MAS - graph'!B4</f>
        <v>0.3</v>
      </c>
      <c r="O624" s="18"/>
    </row>
    <row r="625">
      <c r="A625" s="16" t="s">
        <v>65</v>
      </c>
      <c r="B625" s="16" t="s">
        <v>66</v>
      </c>
      <c r="C625" s="16" t="s">
        <v>56</v>
      </c>
      <c r="D625" s="16" t="s">
        <v>60</v>
      </c>
      <c r="E625" s="17">
        <v>60.0</v>
      </c>
      <c r="F625" s="17">
        <f t="array" ref="F625">XLOOKUP(B625, 'Top 50 Cities in Spain Demograp'!A:A, 'Top 50 Cities in Spain Demograp'!B:B, "No data found", 0, 1)</f>
        <v>3332035</v>
      </c>
      <c r="G625" s="17">
        <f>ROUND(MIN(VLOOKUP(CONCATENATE(C625, ":", D625), Pivots_Attractiveness_Score!$C$32:$D$55, 2, FALSE) / E625, 1), 2)</f>
        <v>1</v>
      </c>
      <c r="H625" s="17">
        <f t="shared" si="1"/>
        <v>0.58</v>
      </c>
      <c r="I625" s="17">
        <f t="shared" si="2"/>
        <v>1</v>
      </c>
      <c r="J625" s="49">
        <f> IFERROR(ROUND((VLOOKUP(B625, 'Top 50 Cities in Spain Demograp'!A:C, 3, FALSE) - MIN('Top 50 Cities in Spain Demograp'!C:C)) / (MAX('Top 50 Cities in Spain Demograp'!C:C) - MIN('Top 50 Cities in Spain Demograp'!C:C)), 2), "No income data")</f>
        <v>1</v>
      </c>
      <c r="K625" s="49">
        <f t="shared" si="3"/>
        <v>0.83</v>
      </c>
      <c r="M625" s="51" t="s">
        <v>247</v>
      </c>
      <c r="N625" s="52">
        <f>'MAS - graph'!B5</f>
        <v>0.2</v>
      </c>
      <c r="O625" s="18"/>
    </row>
    <row r="626">
      <c r="A626" s="16" t="s">
        <v>65</v>
      </c>
      <c r="B626" s="16" t="s">
        <v>66</v>
      </c>
      <c r="C626" s="16" t="s">
        <v>61</v>
      </c>
      <c r="D626" s="16" t="s">
        <v>57</v>
      </c>
      <c r="E626" s="17">
        <v>72.0</v>
      </c>
      <c r="F626" s="17">
        <f t="array" ref="F626">XLOOKUP(B626, 'Top 50 Cities in Spain Demograp'!A:A, 'Top 50 Cities in Spain Demograp'!B:B, "No data found", 0, 1)</f>
        <v>3332035</v>
      </c>
      <c r="G626" s="17">
        <f>ROUND(MIN(VLOOKUP(CONCATENATE(C626, ":", D626), Pivots_Attractiveness_Score!$C$32:$D$55, 2, FALSE) / E626, 1), 2)</f>
        <v>1</v>
      </c>
      <c r="H626" s="17">
        <f t="shared" si="1"/>
        <v>0.71</v>
      </c>
      <c r="I626" s="17">
        <f t="shared" si="2"/>
        <v>1</v>
      </c>
      <c r="J626" s="49">
        <f> IFERROR(ROUND((VLOOKUP(B626, 'Top 50 Cities in Spain Demograp'!A:C, 3, FALSE) - MIN('Top 50 Cities in Spain Demograp'!C:C)) / (MAX('Top 50 Cities in Spain Demograp'!C:C) - MIN('Top 50 Cities in Spain Demograp'!C:C)), 2), "No income data")</f>
        <v>1</v>
      </c>
      <c r="K626" s="49">
        <f t="shared" si="3"/>
        <v>0.88</v>
      </c>
      <c r="M626" s="51" t="s">
        <v>248</v>
      </c>
      <c r="N626" s="53">
        <f>'MAS - graph'!B6</f>
        <v>0.1</v>
      </c>
    </row>
    <row r="627">
      <c r="A627" s="16" t="s">
        <v>65</v>
      </c>
      <c r="B627" s="16" t="s">
        <v>66</v>
      </c>
      <c r="C627" s="16" t="s">
        <v>61</v>
      </c>
      <c r="D627" s="16" t="s">
        <v>58</v>
      </c>
      <c r="E627" s="17">
        <v>65.0</v>
      </c>
      <c r="F627" s="17">
        <f t="array" ref="F627">XLOOKUP(B627, 'Top 50 Cities in Spain Demograp'!A:A, 'Top 50 Cities in Spain Demograp'!B:B, "No data found", 0, 1)</f>
        <v>3332035</v>
      </c>
      <c r="G627" s="17">
        <f>ROUND(MIN(VLOOKUP(CONCATENATE(C627, ":", D627), Pivots_Attractiveness_Score!$C$32:$D$55, 2, FALSE) / E627, 1), 2)</f>
        <v>1</v>
      </c>
      <c r="H627" s="17">
        <f t="shared" si="1"/>
        <v>0.64</v>
      </c>
      <c r="I627" s="17">
        <f t="shared" si="2"/>
        <v>1</v>
      </c>
      <c r="J627" s="49">
        <f> IFERROR(ROUND((VLOOKUP(B627, 'Top 50 Cities in Spain Demograp'!A:C, 3, FALSE) - MIN('Top 50 Cities in Spain Demograp'!C:C)) / (MAX('Top 50 Cities in Spain Demograp'!C:C) - MIN('Top 50 Cities in Spain Demograp'!C:C)), 2), "No income data")</f>
        <v>1</v>
      </c>
      <c r="K627" s="49">
        <f t="shared" si="3"/>
        <v>0.86</v>
      </c>
    </row>
    <row r="628">
      <c r="A628" s="16" t="s">
        <v>65</v>
      </c>
      <c r="B628" s="16" t="s">
        <v>66</v>
      </c>
      <c r="C628" s="16" t="s">
        <v>61</v>
      </c>
      <c r="D628" s="16" t="s">
        <v>59</v>
      </c>
      <c r="E628" s="17">
        <v>55.0</v>
      </c>
      <c r="F628" s="17">
        <f t="array" ref="F628">XLOOKUP(B628, 'Top 50 Cities in Spain Demograp'!A:A, 'Top 50 Cities in Spain Demograp'!B:B, "No data found", 0, 1)</f>
        <v>3332035</v>
      </c>
      <c r="G628" s="17">
        <f>ROUND(MIN(VLOOKUP(CONCATENATE(C628, ":", D628), Pivots_Attractiveness_Score!$C$32:$D$55, 2, FALSE) / E628, 1), 2)</f>
        <v>0.82</v>
      </c>
      <c r="H628" s="17">
        <f t="shared" si="1"/>
        <v>0.53</v>
      </c>
      <c r="I628" s="17">
        <f t="shared" si="2"/>
        <v>1</v>
      </c>
      <c r="J628" s="49">
        <f> IFERROR(ROUND((VLOOKUP(B628, 'Top 50 Cities in Spain Demograp'!A:C, 3, FALSE) - MIN('Top 50 Cities in Spain Demograp'!C:C)) / (MAX('Top 50 Cities in Spain Demograp'!C:C) - MIN('Top 50 Cities in Spain Demograp'!C:C)), 2), "No income data")</f>
        <v>1</v>
      </c>
      <c r="K628" s="49">
        <f t="shared" si="3"/>
        <v>0.78</v>
      </c>
    </row>
    <row r="629">
      <c r="A629" s="16" t="s">
        <v>65</v>
      </c>
      <c r="B629" s="16" t="s">
        <v>66</v>
      </c>
      <c r="C629" s="16" t="s">
        <v>61</v>
      </c>
      <c r="D629" s="16" t="s">
        <v>60</v>
      </c>
      <c r="E629" s="17">
        <v>40.0</v>
      </c>
      <c r="F629" s="17">
        <f t="array" ref="F629">XLOOKUP(B629, 'Top 50 Cities in Spain Demograp'!A:A, 'Top 50 Cities in Spain Demograp'!B:B, "No data found", 0, 1)</f>
        <v>3332035</v>
      </c>
      <c r="G629" s="17">
        <f>ROUND(MIN(VLOOKUP(CONCATENATE(C629, ":", D629), Pivots_Attractiveness_Score!$C$32:$D$55, 2, FALSE) / E629, 1), 2)</f>
        <v>1</v>
      </c>
      <c r="H629" s="17">
        <f t="shared" si="1"/>
        <v>0.38</v>
      </c>
      <c r="I629" s="17">
        <f t="shared" si="2"/>
        <v>1</v>
      </c>
      <c r="J629" s="49">
        <f> IFERROR(ROUND((VLOOKUP(B629, 'Top 50 Cities in Spain Demograp'!A:C, 3, FALSE) - MIN('Top 50 Cities in Spain Demograp'!C:C)) / (MAX('Top 50 Cities in Spain Demograp'!C:C) - MIN('Top 50 Cities in Spain Demograp'!C:C)), 2), "No income data")</f>
        <v>1</v>
      </c>
      <c r="K629" s="49">
        <f t="shared" si="3"/>
        <v>0.75</v>
      </c>
    </row>
    <row r="630">
      <c r="A630" s="16" t="s">
        <v>65</v>
      </c>
      <c r="B630" s="16" t="s">
        <v>66</v>
      </c>
      <c r="C630" s="16" t="s">
        <v>62</v>
      </c>
      <c r="D630" s="16" t="s">
        <v>57</v>
      </c>
      <c r="E630" s="17">
        <v>80.0</v>
      </c>
      <c r="F630" s="17">
        <f t="array" ref="F630">XLOOKUP(B630, 'Top 50 Cities in Spain Demograp'!A:A, 'Top 50 Cities in Spain Demograp'!B:B, "No data found", 0, 1)</f>
        <v>3332035</v>
      </c>
      <c r="G630" s="17">
        <f>ROUND(MIN(VLOOKUP(CONCATENATE(C630, ":", D630), Pivots_Attractiveness_Score!$C$32:$D$55, 2, FALSE) / E630, 1), 2)</f>
        <v>1</v>
      </c>
      <c r="H630" s="17">
        <f t="shared" si="1"/>
        <v>0.79</v>
      </c>
      <c r="I630" s="17">
        <f t="shared" si="2"/>
        <v>1</v>
      </c>
      <c r="J630" s="49">
        <f> IFERROR(ROUND((VLOOKUP(B630, 'Top 50 Cities in Spain Demograp'!A:C, 3, FALSE) - MIN('Top 50 Cities in Spain Demograp'!C:C)) / (MAX('Top 50 Cities in Spain Demograp'!C:C) - MIN('Top 50 Cities in Spain Demograp'!C:C)), 2), "No income data")</f>
        <v>1</v>
      </c>
      <c r="K630" s="49">
        <f t="shared" si="3"/>
        <v>0.92</v>
      </c>
      <c r="O630" s="54"/>
    </row>
    <row r="631">
      <c r="A631" s="16" t="s">
        <v>65</v>
      </c>
      <c r="B631" s="16" t="s">
        <v>66</v>
      </c>
      <c r="C631" s="16" t="s">
        <v>62</v>
      </c>
      <c r="D631" s="16" t="s">
        <v>58</v>
      </c>
      <c r="E631" s="17">
        <v>72.0</v>
      </c>
      <c r="F631" s="17">
        <f t="array" ref="F631">XLOOKUP(B631, 'Top 50 Cities in Spain Demograp'!A:A, 'Top 50 Cities in Spain Demograp'!B:B, "No data found", 0, 1)</f>
        <v>3332035</v>
      </c>
      <c r="G631" s="17">
        <f>ROUND(MIN(VLOOKUP(CONCATENATE(C631, ":", D631), Pivots_Attractiveness_Score!$C$32:$D$55, 2, FALSE) / E631, 1), 2)</f>
        <v>0.97</v>
      </c>
      <c r="H631" s="17">
        <f t="shared" si="1"/>
        <v>0.71</v>
      </c>
      <c r="I631" s="17">
        <f t="shared" si="2"/>
        <v>1</v>
      </c>
      <c r="J631" s="49">
        <f> IFERROR(ROUND((VLOOKUP(B631, 'Top 50 Cities in Spain Demograp'!A:C, 3, FALSE) - MIN('Top 50 Cities in Spain Demograp'!C:C)) / (MAX('Top 50 Cities in Spain Demograp'!C:C) - MIN('Top 50 Cities in Spain Demograp'!C:C)), 2), "No income data")</f>
        <v>1</v>
      </c>
      <c r="K631" s="49">
        <f t="shared" si="3"/>
        <v>0.88</v>
      </c>
    </row>
    <row r="632">
      <c r="A632" s="16" t="s">
        <v>65</v>
      </c>
      <c r="B632" s="16" t="s">
        <v>66</v>
      </c>
      <c r="C632" s="16" t="s">
        <v>62</v>
      </c>
      <c r="D632" s="16" t="s">
        <v>59</v>
      </c>
      <c r="E632" s="17">
        <v>60.0</v>
      </c>
      <c r="F632" s="17">
        <f t="array" ref="F632">XLOOKUP(B632, 'Top 50 Cities in Spain Demograp'!A:A, 'Top 50 Cities in Spain Demograp'!B:B, "No data found", 0, 1)</f>
        <v>3332035</v>
      </c>
      <c r="G632" s="17">
        <f>ROUND(MIN(VLOOKUP(CONCATENATE(C632, ":", D632), Pivots_Attractiveness_Score!$C$32:$D$55, 2, FALSE) / E632, 1), 2)</f>
        <v>0.92</v>
      </c>
      <c r="H632" s="17">
        <f t="shared" si="1"/>
        <v>0.58</v>
      </c>
      <c r="I632" s="17">
        <f t="shared" si="2"/>
        <v>1</v>
      </c>
      <c r="J632" s="49">
        <f> IFERROR(ROUND((VLOOKUP(B632, 'Top 50 Cities in Spain Demograp'!A:C, 3, FALSE) - MIN('Top 50 Cities in Spain Demograp'!C:C)) / (MAX('Top 50 Cities in Spain Demograp'!C:C) - MIN('Top 50 Cities in Spain Demograp'!C:C)), 2), "No income data")</f>
        <v>1</v>
      </c>
      <c r="K632" s="49">
        <f t="shared" si="3"/>
        <v>0.82</v>
      </c>
    </row>
    <row r="633">
      <c r="A633" s="16" t="s">
        <v>65</v>
      </c>
      <c r="B633" s="16" t="s">
        <v>66</v>
      </c>
      <c r="C633" s="16" t="s">
        <v>62</v>
      </c>
      <c r="D633" s="16" t="s">
        <v>60</v>
      </c>
      <c r="E633" s="17">
        <v>35.0</v>
      </c>
      <c r="F633" s="17">
        <f t="array" ref="F633">XLOOKUP(B633, 'Top 50 Cities in Spain Demograp'!A:A, 'Top 50 Cities in Spain Demograp'!B:B, "No data found", 0, 1)</f>
        <v>3332035</v>
      </c>
      <c r="G633" s="17">
        <f>ROUND(MIN(VLOOKUP(CONCATENATE(C633, ":", D633), Pivots_Attractiveness_Score!$C$32:$D$55, 2, FALSE) / E633, 1), 2)</f>
        <v>1</v>
      </c>
      <c r="H633" s="17">
        <f t="shared" si="1"/>
        <v>0.32</v>
      </c>
      <c r="I633" s="17">
        <f t="shared" si="2"/>
        <v>1</v>
      </c>
      <c r="J633" s="49">
        <f> IFERROR(ROUND((VLOOKUP(B633, 'Top 50 Cities in Spain Demograp'!A:C, 3, FALSE) - MIN('Top 50 Cities in Spain Demograp'!C:C)) / (MAX('Top 50 Cities in Spain Demograp'!C:C) - MIN('Top 50 Cities in Spain Demograp'!C:C)), 2), "No income data")</f>
        <v>1</v>
      </c>
      <c r="K633" s="49">
        <f t="shared" si="3"/>
        <v>0.73</v>
      </c>
    </row>
    <row r="634">
      <c r="A634" s="16" t="s">
        <v>65</v>
      </c>
      <c r="B634" s="16" t="s">
        <v>66</v>
      </c>
      <c r="C634" s="16" t="s">
        <v>63</v>
      </c>
      <c r="D634" s="16" t="s">
        <v>57</v>
      </c>
      <c r="E634" s="17">
        <v>75.0</v>
      </c>
      <c r="F634" s="17">
        <f t="array" ref="F634">XLOOKUP(B634, 'Top 50 Cities in Spain Demograp'!A:A, 'Top 50 Cities in Spain Demograp'!B:B, "No data found", 0, 1)</f>
        <v>3332035</v>
      </c>
      <c r="G634" s="17">
        <f>ROUND(MIN(VLOOKUP(CONCATENATE(C634, ":", D634), Pivots_Attractiveness_Score!$C$32:$D$55, 2, FALSE) / E634, 1), 2)</f>
        <v>1</v>
      </c>
      <c r="H634" s="17">
        <f t="shared" si="1"/>
        <v>0.74</v>
      </c>
      <c r="I634" s="17">
        <f t="shared" si="2"/>
        <v>1</v>
      </c>
      <c r="J634" s="49">
        <f> IFERROR(ROUND((VLOOKUP(B634, 'Top 50 Cities in Spain Demograp'!A:C, 3, FALSE) - MIN('Top 50 Cities in Spain Demograp'!C:C)) / (MAX('Top 50 Cities in Spain Demograp'!C:C) - MIN('Top 50 Cities in Spain Demograp'!C:C)), 2), "No income data")</f>
        <v>1</v>
      </c>
      <c r="K634" s="49">
        <f t="shared" si="3"/>
        <v>0.9</v>
      </c>
    </row>
    <row r="635">
      <c r="A635" s="16" t="s">
        <v>65</v>
      </c>
      <c r="B635" s="16" t="s">
        <v>66</v>
      </c>
      <c r="C635" s="16" t="s">
        <v>63</v>
      </c>
      <c r="D635" s="16" t="s">
        <v>58</v>
      </c>
      <c r="E635" s="17">
        <v>68.0</v>
      </c>
      <c r="F635" s="17">
        <f t="array" ref="F635">XLOOKUP(B635, 'Top 50 Cities in Spain Demograp'!A:A, 'Top 50 Cities in Spain Demograp'!B:B, "No data found", 0, 1)</f>
        <v>3332035</v>
      </c>
      <c r="G635" s="17">
        <f>ROUND(MIN(VLOOKUP(CONCATENATE(C635, ":", D635), Pivots_Attractiveness_Score!$C$32:$D$55, 2, FALSE) / E635, 1), 2)</f>
        <v>0.97</v>
      </c>
      <c r="H635" s="17">
        <f t="shared" si="1"/>
        <v>0.67</v>
      </c>
      <c r="I635" s="17">
        <f t="shared" si="2"/>
        <v>1</v>
      </c>
      <c r="J635" s="49">
        <f> IFERROR(ROUND((VLOOKUP(B635, 'Top 50 Cities in Spain Demograp'!A:C, 3, FALSE) - MIN('Top 50 Cities in Spain Demograp'!C:C)) / (MAX('Top 50 Cities in Spain Demograp'!C:C) - MIN('Top 50 Cities in Spain Demograp'!C:C)), 2), "No income data")</f>
        <v>1</v>
      </c>
      <c r="K635" s="49">
        <f t="shared" si="3"/>
        <v>0.86</v>
      </c>
    </row>
    <row r="636">
      <c r="A636" s="16" t="s">
        <v>65</v>
      </c>
      <c r="B636" s="16" t="s">
        <v>66</v>
      </c>
      <c r="C636" s="16" t="s">
        <v>63</v>
      </c>
      <c r="D636" s="16" t="s">
        <v>59</v>
      </c>
      <c r="E636" s="17">
        <v>50.0</v>
      </c>
      <c r="F636" s="17">
        <f t="array" ref="F636">XLOOKUP(B636, 'Top 50 Cities in Spain Demograp'!A:A, 'Top 50 Cities in Spain Demograp'!B:B, "No data found", 0, 1)</f>
        <v>3332035</v>
      </c>
      <c r="G636" s="17">
        <f>ROUND(MIN(VLOOKUP(CONCATENATE(C636, ":", D636), Pivots_Attractiveness_Score!$C$32:$D$55, 2, FALSE) / E636, 1), 2)</f>
        <v>0.9</v>
      </c>
      <c r="H636" s="17">
        <f t="shared" si="1"/>
        <v>0.48</v>
      </c>
      <c r="I636" s="17">
        <f t="shared" si="2"/>
        <v>1</v>
      </c>
      <c r="J636" s="49">
        <f> IFERROR(ROUND((VLOOKUP(B636, 'Top 50 Cities in Spain Demograp'!A:C, 3, FALSE) - MIN('Top 50 Cities in Spain Demograp'!C:C)) / (MAX('Top 50 Cities in Spain Demograp'!C:C) - MIN('Top 50 Cities in Spain Demograp'!C:C)), 2), "No income data")</f>
        <v>1</v>
      </c>
      <c r="K636" s="49">
        <f t="shared" si="3"/>
        <v>0.77</v>
      </c>
    </row>
    <row r="637">
      <c r="A637" s="16" t="s">
        <v>65</v>
      </c>
      <c r="B637" s="16" t="s">
        <v>66</v>
      </c>
      <c r="C637" s="16" t="s">
        <v>63</v>
      </c>
      <c r="D637" s="16" t="s">
        <v>60</v>
      </c>
      <c r="E637" s="17">
        <v>30.0</v>
      </c>
      <c r="F637" s="17">
        <f t="array" ref="F637">XLOOKUP(B637, 'Top 50 Cities in Spain Demograp'!A:A, 'Top 50 Cities in Spain Demograp'!B:B, "No data found", 0, 1)</f>
        <v>3332035</v>
      </c>
      <c r="G637" s="17">
        <f>ROUND(MIN(VLOOKUP(CONCATENATE(C637, ":", D637), Pivots_Attractiveness_Score!$C$32:$D$55, 2, FALSE) / E637, 1), 2)</f>
        <v>1</v>
      </c>
      <c r="H637" s="17">
        <f t="shared" si="1"/>
        <v>0.27</v>
      </c>
      <c r="I637" s="17">
        <f t="shared" si="2"/>
        <v>1</v>
      </c>
      <c r="J637" s="49">
        <f> IFERROR(ROUND((VLOOKUP(B637, 'Top 50 Cities in Spain Demograp'!A:C, 3, FALSE) - MIN('Top 50 Cities in Spain Demograp'!C:C)) / (MAX('Top 50 Cities in Spain Demograp'!C:C) - MIN('Top 50 Cities in Spain Demograp'!C:C)), 2), "No income data")</f>
        <v>1</v>
      </c>
      <c r="K637" s="49">
        <f t="shared" si="3"/>
        <v>0.71</v>
      </c>
    </row>
    <row r="638">
      <c r="A638" s="16" t="s">
        <v>65</v>
      </c>
      <c r="B638" s="16" t="s">
        <v>66</v>
      </c>
      <c r="C638" s="16" t="s">
        <v>64</v>
      </c>
      <c r="D638" s="16" t="s">
        <v>57</v>
      </c>
      <c r="E638" s="17">
        <v>38.0</v>
      </c>
      <c r="F638" s="17">
        <f t="array" ref="F638">XLOOKUP(B638, 'Top 50 Cities in Spain Demograp'!A:A, 'Top 50 Cities in Spain Demograp'!B:B, "No data found", 0, 1)</f>
        <v>3332035</v>
      </c>
      <c r="G638" s="17">
        <f>ROUND(MIN(VLOOKUP(CONCATENATE(C638, ":", D638), Pivots_Attractiveness_Score!$C$32:$D$55, 2, FALSE) / E638, 1), 2)</f>
        <v>1</v>
      </c>
      <c r="H638" s="17">
        <f t="shared" si="1"/>
        <v>0.35</v>
      </c>
      <c r="I638" s="17">
        <f t="shared" si="2"/>
        <v>1</v>
      </c>
      <c r="J638" s="49">
        <f> IFERROR(ROUND((VLOOKUP(B638, 'Top 50 Cities in Spain Demograp'!A:C, 3, FALSE) - MIN('Top 50 Cities in Spain Demograp'!C:C)) / (MAX('Top 50 Cities in Spain Demograp'!C:C) - MIN('Top 50 Cities in Spain Demograp'!C:C)), 2), "No income data")</f>
        <v>1</v>
      </c>
      <c r="K638" s="49">
        <f t="shared" si="3"/>
        <v>0.74</v>
      </c>
    </row>
    <row r="639">
      <c r="A639" s="16" t="s">
        <v>65</v>
      </c>
      <c r="B639" s="16" t="s">
        <v>66</v>
      </c>
      <c r="C639" s="16" t="s">
        <v>64</v>
      </c>
      <c r="D639" s="16" t="s">
        <v>58</v>
      </c>
      <c r="E639" s="17">
        <v>14.0</v>
      </c>
      <c r="F639" s="17">
        <f t="array" ref="F639">XLOOKUP(B639, 'Top 50 Cities in Spain Demograp'!A:A, 'Top 50 Cities in Spain Demograp'!B:B, "No data found", 0, 1)</f>
        <v>3332035</v>
      </c>
      <c r="G639" s="17">
        <f>ROUND(MIN(VLOOKUP(CONCATENATE(C639, ":", D639), Pivots_Attractiveness_Score!$C$32:$D$55, 2, FALSE) / E639, 1), 2)</f>
        <v>1</v>
      </c>
      <c r="H639" s="17">
        <f t="shared" si="1"/>
        <v>0.1</v>
      </c>
      <c r="I639" s="17">
        <f t="shared" si="2"/>
        <v>1</v>
      </c>
      <c r="J639" s="49">
        <f> IFERROR(ROUND((VLOOKUP(B639, 'Top 50 Cities in Spain Demograp'!A:C, 3, FALSE) - MIN('Top 50 Cities in Spain Demograp'!C:C)) / (MAX('Top 50 Cities in Spain Demograp'!C:C) - MIN('Top 50 Cities in Spain Demograp'!C:C)), 2), "No income data")</f>
        <v>1</v>
      </c>
      <c r="K639" s="49">
        <f t="shared" si="3"/>
        <v>0.64</v>
      </c>
    </row>
    <row r="640">
      <c r="A640" s="16" t="s">
        <v>65</v>
      </c>
      <c r="B640" s="16" t="s">
        <v>66</v>
      </c>
      <c r="C640" s="16" t="s">
        <v>64</v>
      </c>
      <c r="D640" s="16" t="s">
        <v>59</v>
      </c>
      <c r="E640" s="17">
        <v>28.0</v>
      </c>
      <c r="F640" s="17">
        <f t="array" ref="F640">XLOOKUP(B640, 'Top 50 Cities in Spain Demograp'!A:A, 'Top 50 Cities in Spain Demograp'!B:B, "No data found", 0, 1)</f>
        <v>3332035</v>
      </c>
      <c r="G640" s="17">
        <f>ROUND(MIN(VLOOKUP(CONCATENATE(C640, ":", D640), Pivots_Attractiveness_Score!$C$32:$D$55, 2, FALSE) / E640, 1), 2)</f>
        <v>1</v>
      </c>
      <c r="H640" s="17">
        <f t="shared" si="1"/>
        <v>0.25</v>
      </c>
      <c r="I640" s="17">
        <f t="shared" si="2"/>
        <v>1</v>
      </c>
      <c r="J640" s="49">
        <f> IFERROR(ROUND((VLOOKUP(B640, 'Top 50 Cities in Spain Demograp'!A:C, 3, FALSE) - MIN('Top 50 Cities in Spain Demograp'!C:C)) / (MAX('Top 50 Cities in Spain Demograp'!C:C) - MIN('Top 50 Cities in Spain Demograp'!C:C)), 2), "No income data")</f>
        <v>1</v>
      </c>
      <c r="K640" s="49">
        <f t="shared" si="3"/>
        <v>0.7</v>
      </c>
    </row>
    <row r="641">
      <c r="A641" s="16" t="s">
        <v>65</v>
      </c>
      <c r="B641" s="16" t="s">
        <v>66</v>
      </c>
      <c r="C641" s="16" t="s">
        <v>64</v>
      </c>
      <c r="D641" s="16" t="s">
        <v>60</v>
      </c>
      <c r="E641" s="17">
        <v>6.0</v>
      </c>
      <c r="F641" s="17">
        <f t="array" ref="F641">XLOOKUP(B641, 'Top 50 Cities in Spain Demograp'!A:A, 'Top 50 Cities in Spain Demograp'!B:B, "No data found", 0, 1)</f>
        <v>3332035</v>
      </c>
      <c r="G641" s="17">
        <f>ROUND(MIN(VLOOKUP(CONCATENATE(C641, ":", D641), Pivots_Attractiveness_Score!$C$32:$D$55, 2, FALSE) / E641, 1), 2)</f>
        <v>1</v>
      </c>
      <c r="H641" s="17">
        <f t="shared" si="1"/>
        <v>0.02</v>
      </c>
      <c r="I641" s="17">
        <f t="shared" si="2"/>
        <v>1</v>
      </c>
      <c r="J641" s="49">
        <f> IFERROR(ROUND((VLOOKUP(B641, 'Top 50 Cities in Spain Demograp'!A:C, 3, FALSE) - MIN('Top 50 Cities in Spain Demograp'!C:C)) / (MAX('Top 50 Cities in Spain Demograp'!C:C) - MIN('Top 50 Cities in Spain Demograp'!C:C)), 2), "No income data")</f>
        <v>1</v>
      </c>
      <c r="K641" s="49">
        <f t="shared" si="3"/>
        <v>0.61</v>
      </c>
    </row>
    <row r="642">
      <c r="A642" s="16" t="s">
        <v>65</v>
      </c>
      <c r="B642" s="16" t="s">
        <v>67</v>
      </c>
      <c r="C642" s="16" t="s">
        <v>56</v>
      </c>
      <c r="D642" s="16" t="s">
        <v>57</v>
      </c>
      <c r="E642" s="17">
        <v>95.0</v>
      </c>
      <c r="F642" s="17">
        <f t="array" ref="F642">XLOOKUP(B642, 'Top 50 Cities in Spain Demograp'!A:A, 'Top 50 Cities in Spain Demograp'!B:B, "No data found", 0, 1)</f>
        <v>1660122</v>
      </c>
      <c r="G642" s="17">
        <f>ROUND(MIN(VLOOKUP(CONCATENATE(C642, ":", D642), Pivots_Attractiveness_Score!$C$32:$D$55, 2, FALSE) / E642, 1), 2)</f>
        <v>1</v>
      </c>
      <c r="H642" s="17">
        <f t="shared" si="1"/>
        <v>0.95</v>
      </c>
      <c r="I642" s="17">
        <f t="shared" si="2"/>
        <v>0.47</v>
      </c>
      <c r="J642" s="49">
        <f> IFERROR(ROUND((VLOOKUP(B642, 'Top 50 Cities in Spain Demograp'!A:C, 3, FALSE) - MIN('Top 50 Cities in Spain Demograp'!C:C)) / (MAX('Top 50 Cities in Spain Demograp'!C:C) - MIN('Top 50 Cities in Spain Demograp'!C:C)), 2), "No income data")</f>
        <v>0.92</v>
      </c>
      <c r="K642" s="49">
        <f t="shared" si="3"/>
        <v>0.81</v>
      </c>
    </row>
    <row r="643">
      <c r="A643" s="16" t="s">
        <v>65</v>
      </c>
      <c r="B643" s="16" t="s">
        <v>67</v>
      </c>
      <c r="C643" s="16" t="s">
        <v>56</v>
      </c>
      <c r="D643" s="16" t="s">
        <v>58</v>
      </c>
      <c r="E643" s="17">
        <v>92.0</v>
      </c>
      <c r="F643" s="17">
        <f t="array" ref="F643">XLOOKUP(B643, 'Top 50 Cities in Spain Demograp'!A:A, 'Top 50 Cities in Spain Demograp'!B:B, "No data found", 0, 1)</f>
        <v>1660122</v>
      </c>
      <c r="G643" s="17">
        <f>ROUND(MIN(VLOOKUP(CONCATENATE(C643, ":", D643), Pivots_Attractiveness_Score!$C$32:$D$55, 2, FALSE) / E643, 1), 2)</f>
        <v>1</v>
      </c>
      <c r="H643" s="17">
        <f t="shared" si="1"/>
        <v>0.92</v>
      </c>
      <c r="I643" s="17">
        <f t="shared" si="2"/>
        <v>0.47</v>
      </c>
      <c r="J643" s="49">
        <f> IFERROR(ROUND((VLOOKUP(B643, 'Top 50 Cities in Spain Demograp'!A:C, 3, FALSE) - MIN('Top 50 Cities in Spain Demograp'!C:C)) / (MAX('Top 50 Cities in Spain Demograp'!C:C) - MIN('Top 50 Cities in Spain Demograp'!C:C)), 2), "No income data")</f>
        <v>0.92</v>
      </c>
      <c r="K643" s="49">
        <f t="shared" si="3"/>
        <v>0.8</v>
      </c>
    </row>
    <row r="644">
      <c r="A644" s="16" t="s">
        <v>65</v>
      </c>
      <c r="B644" s="16" t="s">
        <v>67</v>
      </c>
      <c r="C644" s="16" t="s">
        <v>56</v>
      </c>
      <c r="D644" s="16" t="s">
        <v>59</v>
      </c>
      <c r="E644" s="17">
        <v>70.0</v>
      </c>
      <c r="F644" s="17">
        <f t="array" ref="F644">XLOOKUP(B644, 'Top 50 Cities in Spain Demograp'!A:A, 'Top 50 Cities in Spain Demograp'!B:B, "No data found", 0, 1)</f>
        <v>1660122</v>
      </c>
      <c r="G644" s="17">
        <f>ROUND(MIN(VLOOKUP(CONCATENATE(C644, ":", D644), Pivots_Attractiveness_Score!$C$32:$D$55, 2, FALSE) / E644, 1), 2)</f>
        <v>1</v>
      </c>
      <c r="H644" s="17">
        <f t="shared" si="1"/>
        <v>0.69</v>
      </c>
      <c r="I644" s="17">
        <f t="shared" si="2"/>
        <v>0.47</v>
      </c>
      <c r="J644" s="49">
        <f> IFERROR(ROUND((VLOOKUP(B644, 'Top 50 Cities in Spain Demograp'!A:C, 3, FALSE) - MIN('Top 50 Cities in Spain Demograp'!C:C)) / (MAX('Top 50 Cities in Spain Demograp'!C:C) - MIN('Top 50 Cities in Spain Demograp'!C:C)), 2), "No income data")</f>
        <v>0.92</v>
      </c>
      <c r="K644" s="49">
        <f t="shared" si="3"/>
        <v>0.71</v>
      </c>
    </row>
    <row r="645">
      <c r="A645" s="16" t="s">
        <v>65</v>
      </c>
      <c r="B645" s="16" t="s">
        <v>67</v>
      </c>
      <c r="C645" s="16" t="s">
        <v>56</v>
      </c>
      <c r="D645" s="16" t="s">
        <v>60</v>
      </c>
      <c r="E645" s="17">
        <v>72.0</v>
      </c>
      <c r="F645" s="17">
        <f t="array" ref="F645">XLOOKUP(B645, 'Top 50 Cities in Spain Demograp'!A:A, 'Top 50 Cities in Spain Demograp'!B:B, "No data found", 0, 1)</f>
        <v>1660122</v>
      </c>
      <c r="G645" s="17">
        <f>ROUND(MIN(VLOOKUP(CONCATENATE(C645, ":", D645), Pivots_Attractiveness_Score!$C$32:$D$55, 2, FALSE) / E645, 1), 2)</f>
        <v>1</v>
      </c>
      <c r="H645" s="17">
        <f t="shared" si="1"/>
        <v>0.71</v>
      </c>
      <c r="I645" s="17">
        <f t="shared" si="2"/>
        <v>0.47</v>
      </c>
      <c r="J645" s="49">
        <f> IFERROR(ROUND((VLOOKUP(B645, 'Top 50 Cities in Spain Demograp'!A:C, 3, FALSE) - MIN('Top 50 Cities in Spain Demograp'!C:C)) / (MAX('Top 50 Cities in Spain Demograp'!C:C) - MIN('Top 50 Cities in Spain Demograp'!C:C)), 2), "No income data")</f>
        <v>0.92</v>
      </c>
      <c r="K645" s="49">
        <f t="shared" si="3"/>
        <v>0.72</v>
      </c>
    </row>
    <row r="646">
      <c r="A646" s="16" t="s">
        <v>65</v>
      </c>
      <c r="B646" s="16" t="s">
        <v>67</v>
      </c>
      <c r="C646" s="16" t="s">
        <v>61</v>
      </c>
      <c r="D646" s="16" t="s">
        <v>57</v>
      </c>
      <c r="E646" s="17">
        <v>70.0</v>
      </c>
      <c r="F646" s="17">
        <f t="array" ref="F646">XLOOKUP(B646, 'Top 50 Cities in Spain Demograp'!A:A, 'Top 50 Cities in Spain Demograp'!B:B, "No data found", 0, 1)</f>
        <v>1660122</v>
      </c>
      <c r="G646" s="17">
        <f>ROUND(MIN(VLOOKUP(CONCATENATE(C646, ":", D646), Pivots_Attractiveness_Score!$C$32:$D$55, 2, FALSE) / E646, 1), 2)</f>
        <v>1</v>
      </c>
      <c r="H646" s="17">
        <f t="shared" si="1"/>
        <v>0.69</v>
      </c>
      <c r="I646" s="17">
        <f t="shared" si="2"/>
        <v>0.47</v>
      </c>
      <c r="J646" s="49">
        <f> IFERROR(ROUND((VLOOKUP(B646, 'Top 50 Cities in Spain Demograp'!A:C, 3, FALSE) - MIN('Top 50 Cities in Spain Demograp'!C:C)) / (MAX('Top 50 Cities in Spain Demograp'!C:C) - MIN('Top 50 Cities in Spain Demograp'!C:C)), 2), "No income data")</f>
        <v>0.92</v>
      </c>
      <c r="K646" s="49">
        <f t="shared" si="3"/>
        <v>0.71</v>
      </c>
    </row>
    <row r="647">
      <c r="A647" s="16" t="s">
        <v>65</v>
      </c>
      <c r="B647" s="16" t="s">
        <v>67</v>
      </c>
      <c r="C647" s="16" t="s">
        <v>61</v>
      </c>
      <c r="D647" s="16" t="s">
        <v>58</v>
      </c>
      <c r="E647" s="17">
        <v>62.0</v>
      </c>
      <c r="F647" s="17">
        <f t="array" ref="F647">XLOOKUP(B647, 'Top 50 Cities in Spain Demograp'!A:A, 'Top 50 Cities in Spain Demograp'!B:B, "No data found", 0, 1)</f>
        <v>1660122</v>
      </c>
      <c r="G647" s="17">
        <f>ROUND(MIN(VLOOKUP(CONCATENATE(C647, ":", D647), Pivots_Attractiveness_Score!$C$32:$D$55, 2, FALSE) / E647, 1), 2)</f>
        <v>1</v>
      </c>
      <c r="H647" s="17">
        <f t="shared" si="1"/>
        <v>0.6</v>
      </c>
      <c r="I647" s="17">
        <f t="shared" si="2"/>
        <v>0.47</v>
      </c>
      <c r="J647" s="49">
        <f> IFERROR(ROUND((VLOOKUP(B647, 'Top 50 Cities in Spain Demograp'!A:C, 3, FALSE) - MIN('Top 50 Cities in Spain Demograp'!C:C)) / (MAX('Top 50 Cities in Spain Demograp'!C:C) - MIN('Top 50 Cities in Spain Demograp'!C:C)), 2), "No income data")</f>
        <v>0.92</v>
      </c>
      <c r="K647" s="49">
        <f t="shared" si="3"/>
        <v>0.67</v>
      </c>
    </row>
    <row r="648">
      <c r="A648" s="16" t="s">
        <v>65</v>
      </c>
      <c r="B648" s="16" t="s">
        <v>67</v>
      </c>
      <c r="C648" s="16" t="s">
        <v>61</v>
      </c>
      <c r="D648" s="16" t="s">
        <v>59</v>
      </c>
      <c r="E648" s="17">
        <v>48.0</v>
      </c>
      <c r="F648" s="17">
        <f t="array" ref="F648">XLOOKUP(B648, 'Top 50 Cities in Spain Demograp'!A:A, 'Top 50 Cities in Spain Demograp'!B:B, "No data found", 0, 1)</f>
        <v>1660122</v>
      </c>
      <c r="G648" s="17">
        <f>ROUND(MIN(VLOOKUP(CONCATENATE(C648, ":", D648), Pivots_Attractiveness_Score!$C$32:$D$55, 2, FALSE) / E648, 1), 2)</f>
        <v>0.94</v>
      </c>
      <c r="H648" s="17">
        <f t="shared" si="1"/>
        <v>0.46</v>
      </c>
      <c r="I648" s="17">
        <f t="shared" si="2"/>
        <v>0.47</v>
      </c>
      <c r="J648" s="49">
        <f> IFERROR(ROUND((VLOOKUP(B648, 'Top 50 Cities in Spain Demograp'!A:C, 3, FALSE) - MIN('Top 50 Cities in Spain Demograp'!C:C)) / (MAX('Top 50 Cities in Spain Demograp'!C:C) - MIN('Top 50 Cities in Spain Demograp'!C:C)), 2), "No income data")</f>
        <v>0.92</v>
      </c>
      <c r="K648" s="49">
        <f t="shared" si="3"/>
        <v>0.61</v>
      </c>
    </row>
    <row r="649">
      <c r="A649" s="16" t="s">
        <v>65</v>
      </c>
      <c r="B649" s="16" t="s">
        <v>67</v>
      </c>
      <c r="C649" s="16" t="s">
        <v>61</v>
      </c>
      <c r="D649" s="16" t="s">
        <v>60</v>
      </c>
      <c r="E649" s="17">
        <v>55.0</v>
      </c>
      <c r="F649" s="17">
        <f t="array" ref="F649">XLOOKUP(B649, 'Top 50 Cities in Spain Demograp'!A:A, 'Top 50 Cities in Spain Demograp'!B:B, "No data found", 0, 1)</f>
        <v>1660122</v>
      </c>
      <c r="G649" s="17">
        <f>ROUND(MIN(VLOOKUP(CONCATENATE(C649, ":", D649), Pivots_Attractiveness_Score!$C$32:$D$55, 2, FALSE) / E649, 1), 2)</f>
        <v>1</v>
      </c>
      <c r="H649" s="17">
        <f t="shared" si="1"/>
        <v>0.53</v>
      </c>
      <c r="I649" s="17">
        <f t="shared" si="2"/>
        <v>0.47</v>
      </c>
      <c r="J649" s="49">
        <f> IFERROR(ROUND((VLOOKUP(B649, 'Top 50 Cities in Spain Demograp'!A:C, 3, FALSE) - MIN('Top 50 Cities in Spain Demograp'!C:C)) / (MAX('Top 50 Cities in Spain Demograp'!C:C) - MIN('Top 50 Cities in Spain Demograp'!C:C)), 2), "No income data")</f>
        <v>0.92</v>
      </c>
      <c r="K649" s="49">
        <f t="shared" si="3"/>
        <v>0.65</v>
      </c>
    </row>
    <row r="650">
      <c r="A650" s="16" t="s">
        <v>65</v>
      </c>
      <c r="B650" s="16" t="s">
        <v>67</v>
      </c>
      <c r="C650" s="16" t="s">
        <v>62</v>
      </c>
      <c r="D650" s="16" t="s">
        <v>57</v>
      </c>
      <c r="E650" s="17">
        <v>78.0</v>
      </c>
      <c r="F650" s="17">
        <f t="array" ref="F650">XLOOKUP(B650, 'Top 50 Cities in Spain Demograp'!A:A, 'Top 50 Cities in Spain Demograp'!B:B, "No data found", 0, 1)</f>
        <v>1660122</v>
      </c>
      <c r="G650" s="17">
        <f>ROUND(MIN(VLOOKUP(CONCATENATE(C650, ":", D650), Pivots_Attractiveness_Score!$C$32:$D$55, 2, FALSE) / E650, 1), 2)</f>
        <v>1</v>
      </c>
      <c r="H650" s="17">
        <f t="shared" si="1"/>
        <v>0.77</v>
      </c>
      <c r="I650" s="17">
        <f t="shared" si="2"/>
        <v>0.47</v>
      </c>
      <c r="J650" s="49">
        <f> IFERROR(ROUND((VLOOKUP(B650, 'Top 50 Cities in Spain Demograp'!A:C, 3, FALSE) - MIN('Top 50 Cities in Spain Demograp'!C:C)) / (MAX('Top 50 Cities in Spain Demograp'!C:C) - MIN('Top 50 Cities in Spain Demograp'!C:C)), 2), "No income data")</f>
        <v>0.92</v>
      </c>
      <c r="K650" s="49">
        <f t="shared" si="3"/>
        <v>0.74</v>
      </c>
    </row>
    <row r="651">
      <c r="A651" s="16" t="s">
        <v>65</v>
      </c>
      <c r="B651" s="16" t="s">
        <v>67</v>
      </c>
      <c r="C651" s="16" t="s">
        <v>62</v>
      </c>
      <c r="D651" s="16" t="s">
        <v>58</v>
      </c>
      <c r="E651" s="17">
        <v>70.0</v>
      </c>
      <c r="F651" s="17">
        <f t="array" ref="F651">XLOOKUP(B651, 'Top 50 Cities in Spain Demograp'!A:A, 'Top 50 Cities in Spain Demograp'!B:B, "No data found", 0, 1)</f>
        <v>1660122</v>
      </c>
      <c r="G651" s="17">
        <f>ROUND(MIN(VLOOKUP(CONCATENATE(C651, ":", D651), Pivots_Attractiveness_Score!$C$32:$D$55, 2, FALSE) / E651, 1), 2)</f>
        <v>1</v>
      </c>
      <c r="H651" s="17">
        <f t="shared" si="1"/>
        <v>0.69</v>
      </c>
      <c r="I651" s="17">
        <f t="shared" si="2"/>
        <v>0.47</v>
      </c>
      <c r="J651" s="49">
        <f> IFERROR(ROUND((VLOOKUP(B651, 'Top 50 Cities in Spain Demograp'!A:C, 3, FALSE) - MIN('Top 50 Cities in Spain Demograp'!C:C)) / (MAX('Top 50 Cities in Spain Demograp'!C:C) - MIN('Top 50 Cities in Spain Demograp'!C:C)), 2), "No income data")</f>
        <v>0.92</v>
      </c>
      <c r="K651" s="49">
        <f t="shared" si="3"/>
        <v>0.71</v>
      </c>
    </row>
    <row r="652">
      <c r="A652" s="16" t="s">
        <v>65</v>
      </c>
      <c r="B652" s="16" t="s">
        <v>67</v>
      </c>
      <c r="C652" s="16" t="s">
        <v>62</v>
      </c>
      <c r="D652" s="16" t="s">
        <v>59</v>
      </c>
      <c r="E652" s="17">
        <v>58.0</v>
      </c>
      <c r="F652" s="17">
        <f t="array" ref="F652">XLOOKUP(B652, 'Top 50 Cities in Spain Demograp'!A:A, 'Top 50 Cities in Spain Demograp'!B:B, "No data found", 0, 1)</f>
        <v>1660122</v>
      </c>
      <c r="G652" s="17">
        <f>ROUND(MIN(VLOOKUP(CONCATENATE(C652, ":", D652), Pivots_Attractiveness_Score!$C$32:$D$55, 2, FALSE) / E652, 1), 2)</f>
        <v>0.95</v>
      </c>
      <c r="H652" s="17">
        <f t="shared" si="1"/>
        <v>0.56</v>
      </c>
      <c r="I652" s="17">
        <f t="shared" si="2"/>
        <v>0.47</v>
      </c>
      <c r="J652" s="49">
        <f> IFERROR(ROUND((VLOOKUP(B652, 'Top 50 Cities in Spain Demograp'!A:C, 3, FALSE) - MIN('Top 50 Cities in Spain Demograp'!C:C)) / (MAX('Top 50 Cities in Spain Demograp'!C:C) - MIN('Top 50 Cities in Spain Demograp'!C:C)), 2), "No income data")</f>
        <v>0.92</v>
      </c>
      <c r="K652" s="49">
        <f t="shared" si="3"/>
        <v>0.65</v>
      </c>
    </row>
    <row r="653">
      <c r="A653" s="16" t="s">
        <v>65</v>
      </c>
      <c r="B653" s="16" t="s">
        <v>67</v>
      </c>
      <c r="C653" s="16" t="s">
        <v>62</v>
      </c>
      <c r="D653" s="16" t="s">
        <v>60</v>
      </c>
      <c r="E653" s="17">
        <v>45.0</v>
      </c>
      <c r="F653" s="17">
        <f t="array" ref="F653">XLOOKUP(B653, 'Top 50 Cities in Spain Demograp'!A:A, 'Top 50 Cities in Spain Demograp'!B:B, "No data found", 0, 1)</f>
        <v>1660122</v>
      </c>
      <c r="G653" s="17">
        <f>ROUND(MIN(VLOOKUP(CONCATENATE(C653, ":", D653), Pivots_Attractiveness_Score!$C$32:$D$55, 2, FALSE) / E653, 1), 2)</f>
        <v>1</v>
      </c>
      <c r="H653" s="17">
        <f t="shared" si="1"/>
        <v>0.43</v>
      </c>
      <c r="I653" s="17">
        <f t="shared" si="2"/>
        <v>0.47</v>
      </c>
      <c r="J653" s="49">
        <f> IFERROR(ROUND((VLOOKUP(B653, 'Top 50 Cities in Spain Demograp'!A:C, 3, FALSE) - MIN('Top 50 Cities in Spain Demograp'!C:C)) / (MAX('Top 50 Cities in Spain Demograp'!C:C) - MIN('Top 50 Cities in Spain Demograp'!C:C)), 2), "No income data")</f>
        <v>0.92</v>
      </c>
      <c r="K653" s="49">
        <f t="shared" si="3"/>
        <v>0.61</v>
      </c>
    </row>
    <row r="654">
      <c r="A654" s="16" t="s">
        <v>65</v>
      </c>
      <c r="B654" s="16" t="s">
        <v>67</v>
      </c>
      <c r="C654" s="16" t="s">
        <v>63</v>
      </c>
      <c r="D654" s="16" t="s">
        <v>57</v>
      </c>
      <c r="E654" s="17">
        <v>74.0</v>
      </c>
      <c r="F654" s="17">
        <f t="array" ref="F654">XLOOKUP(B654, 'Top 50 Cities in Spain Demograp'!A:A, 'Top 50 Cities in Spain Demograp'!B:B, "No data found", 0, 1)</f>
        <v>1660122</v>
      </c>
      <c r="G654" s="17">
        <f>ROUND(MIN(VLOOKUP(CONCATENATE(C654, ":", D654), Pivots_Attractiveness_Score!$C$32:$D$55, 2, FALSE) / E654, 1), 2)</f>
        <v>1</v>
      </c>
      <c r="H654" s="17">
        <f t="shared" si="1"/>
        <v>0.73</v>
      </c>
      <c r="I654" s="17">
        <f t="shared" si="2"/>
        <v>0.47</v>
      </c>
      <c r="J654" s="49">
        <f> IFERROR(ROUND((VLOOKUP(B654, 'Top 50 Cities in Spain Demograp'!A:C, 3, FALSE) - MIN('Top 50 Cities in Spain Demograp'!C:C)) / (MAX('Top 50 Cities in Spain Demograp'!C:C) - MIN('Top 50 Cities in Spain Demograp'!C:C)), 2), "No income data")</f>
        <v>0.92</v>
      </c>
      <c r="K654" s="49">
        <f t="shared" si="3"/>
        <v>0.73</v>
      </c>
    </row>
    <row r="655">
      <c r="A655" s="16" t="s">
        <v>65</v>
      </c>
      <c r="B655" s="16" t="s">
        <v>67</v>
      </c>
      <c r="C655" s="16" t="s">
        <v>63</v>
      </c>
      <c r="D655" s="16" t="s">
        <v>58</v>
      </c>
      <c r="E655" s="17">
        <v>65.0</v>
      </c>
      <c r="F655" s="17">
        <f t="array" ref="F655">XLOOKUP(B655, 'Top 50 Cities in Spain Demograp'!A:A, 'Top 50 Cities in Spain Demograp'!B:B, "No data found", 0, 1)</f>
        <v>1660122</v>
      </c>
      <c r="G655" s="17">
        <f>ROUND(MIN(VLOOKUP(CONCATENATE(C655, ":", D655), Pivots_Attractiveness_Score!$C$32:$D$55, 2, FALSE) / E655, 1), 2)</f>
        <v>1</v>
      </c>
      <c r="H655" s="17">
        <f t="shared" si="1"/>
        <v>0.64</v>
      </c>
      <c r="I655" s="17">
        <f t="shared" si="2"/>
        <v>0.47</v>
      </c>
      <c r="J655" s="49">
        <f> IFERROR(ROUND((VLOOKUP(B655, 'Top 50 Cities in Spain Demograp'!A:C, 3, FALSE) - MIN('Top 50 Cities in Spain Demograp'!C:C)) / (MAX('Top 50 Cities in Spain Demograp'!C:C) - MIN('Top 50 Cities in Spain Demograp'!C:C)), 2), "No income data")</f>
        <v>0.92</v>
      </c>
      <c r="K655" s="49">
        <f t="shared" si="3"/>
        <v>0.69</v>
      </c>
    </row>
    <row r="656">
      <c r="A656" s="16" t="s">
        <v>65</v>
      </c>
      <c r="B656" s="16" t="s">
        <v>67</v>
      </c>
      <c r="C656" s="16" t="s">
        <v>63</v>
      </c>
      <c r="D656" s="16" t="s">
        <v>59</v>
      </c>
      <c r="E656" s="17">
        <v>48.0</v>
      </c>
      <c r="F656" s="17">
        <f t="array" ref="F656">XLOOKUP(B656, 'Top 50 Cities in Spain Demograp'!A:A, 'Top 50 Cities in Spain Demograp'!B:B, "No data found", 0, 1)</f>
        <v>1660122</v>
      </c>
      <c r="G656" s="17">
        <f>ROUND(MIN(VLOOKUP(CONCATENATE(C656, ":", D656), Pivots_Attractiveness_Score!$C$32:$D$55, 2, FALSE) / E656, 1), 2)</f>
        <v>0.94</v>
      </c>
      <c r="H656" s="17">
        <f t="shared" si="1"/>
        <v>0.46</v>
      </c>
      <c r="I656" s="17">
        <f t="shared" si="2"/>
        <v>0.47</v>
      </c>
      <c r="J656" s="49">
        <f> IFERROR(ROUND((VLOOKUP(B656, 'Top 50 Cities in Spain Demograp'!A:C, 3, FALSE) - MIN('Top 50 Cities in Spain Demograp'!C:C)) / (MAX('Top 50 Cities in Spain Demograp'!C:C) - MIN('Top 50 Cities in Spain Demograp'!C:C)), 2), "No income data")</f>
        <v>0.92</v>
      </c>
      <c r="K656" s="49">
        <f t="shared" si="3"/>
        <v>0.61</v>
      </c>
    </row>
    <row r="657">
      <c r="A657" s="16" t="s">
        <v>65</v>
      </c>
      <c r="B657" s="16" t="s">
        <v>67</v>
      </c>
      <c r="C657" s="16" t="s">
        <v>63</v>
      </c>
      <c r="D657" s="16" t="s">
        <v>60</v>
      </c>
      <c r="E657" s="17">
        <v>40.0</v>
      </c>
      <c r="F657" s="17">
        <f t="array" ref="F657">XLOOKUP(B657, 'Top 50 Cities in Spain Demograp'!A:A, 'Top 50 Cities in Spain Demograp'!B:B, "No data found", 0, 1)</f>
        <v>1660122</v>
      </c>
      <c r="G657" s="17">
        <f>ROUND(MIN(VLOOKUP(CONCATENATE(C657, ":", D657), Pivots_Attractiveness_Score!$C$32:$D$55, 2, FALSE) / E657, 1), 2)</f>
        <v>1</v>
      </c>
      <c r="H657" s="17">
        <f t="shared" si="1"/>
        <v>0.38</v>
      </c>
      <c r="I657" s="17">
        <f t="shared" si="2"/>
        <v>0.47</v>
      </c>
      <c r="J657" s="49">
        <f> IFERROR(ROUND((VLOOKUP(B657, 'Top 50 Cities in Spain Demograp'!A:C, 3, FALSE) - MIN('Top 50 Cities in Spain Demograp'!C:C)) / (MAX('Top 50 Cities in Spain Demograp'!C:C) - MIN('Top 50 Cities in Spain Demograp'!C:C)), 2), "No income data")</f>
        <v>0.92</v>
      </c>
      <c r="K657" s="49">
        <f t="shared" si="3"/>
        <v>0.59</v>
      </c>
    </row>
    <row r="658">
      <c r="A658" s="16" t="s">
        <v>65</v>
      </c>
      <c r="B658" s="16" t="s">
        <v>67</v>
      </c>
      <c r="C658" s="16" t="s">
        <v>64</v>
      </c>
      <c r="D658" s="16" t="s">
        <v>57</v>
      </c>
      <c r="E658" s="17">
        <v>35.0</v>
      </c>
      <c r="F658" s="17">
        <f t="array" ref="F658">XLOOKUP(B658, 'Top 50 Cities in Spain Demograp'!A:A, 'Top 50 Cities in Spain Demograp'!B:B, "No data found", 0, 1)</f>
        <v>1660122</v>
      </c>
      <c r="G658" s="17">
        <f>ROUND(MIN(VLOOKUP(CONCATENATE(C658, ":", D658), Pivots_Attractiveness_Score!$C$32:$D$55, 2, FALSE) / E658, 1), 2)</f>
        <v>1</v>
      </c>
      <c r="H658" s="17">
        <f t="shared" si="1"/>
        <v>0.32</v>
      </c>
      <c r="I658" s="17">
        <f t="shared" si="2"/>
        <v>0.47</v>
      </c>
      <c r="J658" s="49">
        <f> IFERROR(ROUND((VLOOKUP(B658, 'Top 50 Cities in Spain Demograp'!A:C, 3, FALSE) - MIN('Top 50 Cities in Spain Demograp'!C:C)) / (MAX('Top 50 Cities in Spain Demograp'!C:C) - MIN('Top 50 Cities in Spain Demograp'!C:C)), 2), "No income data")</f>
        <v>0.92</v>
      </c>
      <c r="K658" s="49">
        <f t="shared" si="3"/>
        <v>0.56</v>
      </c>
    </row>
    <row r="659">
      <c r="A659" s="16" t="s">
        <v>65</v>
      </c>
      <c r="B659" s="16" t="s">
        <v>67</v>
      </c>
      <c r="C659" s="16" t="s">
        <v>64</v>
      </c>
      <c r="D659" s="16" t="s">
        <v>58</v>
      </c>
      <c r="E659" s="17">
        <v>12.0</v>
      </c>
      <c r="F659" s="17">
        <f t="array" ref="F659">XLOOKUP(B659, 'Top 50 Cities in Spain Demograp'!A:A, 'Top 50 Cities in Spain Demograp'!B:B, "No data found", 0, 1)</f>
        <v>1660122</v>
      </c>
      <c r="G659" s="17">
        <f>ROUND(MIN(VLOOKUP(CONCATENATE(C659, ":", D659), Pivots_Attractiveness_Score!$C$32:$D$55, 2, FALSE) / E659, 1), 2)</f>
        <v>1</v>
      </c>
      <c r="H659" s="17">
        <f t="shared" si="1"/>
        <v>0.08</v>
      </c>
      <c r="I659" s="17">
        <f t="shared" si="2"/>
        <v>0.47</v>
      </c>
      <c r="J659" s="49">
        <f> IFERROR(ROUND((VLOOKUP(B659, 'Top 50 Cities in Spain Demograp'!A:C, 3, FALSE) - MIN('Top 50 Cities in Spain Demograp'!C:C)) / (MAX('Top 50 Cities in Spain Demograp'!C:C) - MIN('Top 50 Cities in Spain Demograp'!C:C)), 2), "No income data")</f>
        <v>0.92</v>
      </c>
      <c r="K659" s="49">
        <f t="shared" si="3"/>
        <v>0.47</v>
      </c>
    </row>
    <row r="660">
      <c r="A660" s="16" t="s">
        <v>65</v>
      </c>
      <c r="B660" s="16" t="s">
        <v>67</v>
      </c>
      <c r="C660" s="16" t="s">
        <v>64</v>
      </c>
      <c r="D660" s="16" t="s">
        <v>59</v>
      </c>
      <c r="E660" s="17">
        <v>22.0</v>
      </c>
      <c r="F660" s="17">
        <f t="array" ref="F660">XLOOKUP(B660, 'Top 50 Cities in Spain Demograp'!A:A, 'Top 50 Cities in Spain Demograp'!B:B, "No data found", 0, 1)</f>
        <v>1660122</v>
      </c>
      <c r="G660" s="17">
        <f>ROUND(MIN(VLOOKUP(CONCATENATE(C660, ":", D660), Pivots_Attractiveness_Score!$C$32:$D$55, 2, FALSE) / E660, 1), 2)</f>
        <v>1</v>
      </c>
      <c r="H660" s="17">
        <f t="shared" si="1"/>
        <v>0.19</v>
      </c>
      <c r="I660" s="17">
        <f t="shared" si="2"/>
        <v>0.47</v>
      </c>
      <c r="J660" s="49">
        <f> IFERROR(ROUND((VLOOKUP(B660, 'Top 50 Cities in Spain Demograp'!A:C, 3, FALSE) - MIN('Top 50 Cities in Spain Demograp'!C:C)) / (MAX('Top 50 Cities in Spain Demograp'!C:C) - MIN('Top 50 Cities in Spain Demograp'!C:C)), 2), "No income data")</f>
        <v>0.92</v>
      </c>
      <c r="K660" s="49">
        <f t="shared" si="3"/>
        <v>0.51</v>
      </c>
    </row>
    <row r="661">
      <c r="A661" s="16" t="s">
        <v>65</v>
      </c>
      <c r="B661" s="16" t="s">
        <v>67</v>
      </c>
      <c r="C661" s="16" t="s">
        <v>64</v>
      </c>
      <c r="D661" s="16" t="s">
        <v>60</v>
      </c>
      <c r="E661" s="17">
        <v>8.0</v>
      </c>
      <c r="F661" s="17">
        <f t="array" ref="F661">XLOOKUP(B661, 'Top 50 Cities in Spain Demograp'!A:A, 'Top 50 Cities in Spain Demograp'!B:B, "No data found", 0, 1)</f>
        <v>1660122</v>
      </c>
      <c r="G661" s="17">
        <f>ROUND(MIN(VLOOKUP(CONCATENATE(C661, ":", D661), Pivots_Attractiveness_Score!$C$32:$D$55, 2, FALSE) / E661, 1), 2)</f>
        <v>1</v>
      </c>
      <c r="H661" s="17">
        <f t="shared" si="1"/>
        <v>0.04</v>
      </c>
      <c r="I661" s="17">
        <f t="shared" si="2"/>
        <v>0.47</v>
      </c>
      <c r="J661" s="49">
        <f> IFERROR(ROUND((VLOOKUP(B661, 'Top 50 Cities in Spain Demograp'!A:C, 3, FALSE) - MIN('Top 50 Cities in Spain Demograp'!C:C)) / (MAX('Top 50 Cities in Spain Demograp'!C:C) - MIN('Top 50 Cities in Spain Demograp'!C:C)), 2), "No income data")</f>
        <v>0.92</v>
      </c>
      <c r="K661" s="49">
        <f t="shared" si="3"/>
        <v>0.45</v>
      </c>
    </row>
    <row r="662">
      <c r="A662" s="16" t="s">
        <v>65</v>
      </c>
      <c r="B662" s="16" t="s">
        <v>68</v>
      </c>
      <c r="C662" s="16" t="s">
        <v>56</v>
      </c>
      <c r="D662" s="16" t="s">
        <v>57</v>
      </c>
      <c r="E662" s="17">
        <v>85.0</v>
      </c>
      <c r="F662" s="17">
        <f t="array" ref="F662">XLOOKUP(B662, 'Top 50 Cities in Spain Demograp'!A:A, 'Top 50 Cities in Spain Demograp'!B:B, "No data found", 0, 1)</f>
        <v>807693</v>
      </c>
      <c r="G662" s="17">
        <f>ROUND(MIN(VLOOKUP(CONCATENATE(C662, ":", D662), Pivots_Attractiveness_Score!$C$32:$D$55, 2, FALSE) / E662, 1), 2)</f>
        <v>1</v>
      </c>
      <c r="H662" s="17">
        <f t="shared" si="1"/>
        <v>0.84</v>
      </c>
      <c r="I662" s="17">
        <f t="shared" si="2"/>
        <v>0.19</v>
      </c>
      <c r="J662" s="49">
        <f> IFERROR(ROUND((VLOOKUP(B662, 'Top 50 Cities in Spain Demograp'!A:C, 3, FALSE) - MIN('Top 50 Cities in Spain Demograp'!C:C)) / (MAX('Top 50 Cities in Spain Demograp'!C:C) - MIN('Top 50 Cities in Spain Demograp'!C:C)), 2), "No income data")</f>
        <v>0.44</v>
      </c>
      <c r="K662" s="49">
        <f t="shared" si="3"/>
        <v>0.64</v>
      </c>
    </row>
    <row r="663">
      <c r="A663" s="16" t="s">
        <v>65</v>
      </c>
      <c r="B663" s="16" t="s">
        <v>68</v>
      </c>
      <c r="C663" s="16" t="s">
        <v>56</v>
      </c>
      <c r="D663" s="16" t="s">
        <v>58</v>
      </c>
      <c r="E663" s="17">
        <v>82.0</v>
      </c>
      <c r="F663" s="17">
        <f t="array" ref="F663">XLOOKUP(B663, 'Top 50 Cities in Spain Demograp'!A:A, 'Top 50 Cities in Spain Demograp'!B:B, "No data found", 0, 1)</f>
        <v>807693</v>
      </c>
      <c r="G663" s="17">
        <f>ROUND(MIN(VLOOKUP(CONCATENATE(C663, ":", D663), Pivots_Attractiveness_Score!$C$32:$D$55, 2, FALSE) / E663, 1), 2)</f>
        <v>1</v>
      </c>
      <c r="H663" s="17">
        <f t="shared" si="1"/>
        <v>0.81</v>
      </c>
      <c r="I663" s="17">
        <f t="shared" si="2"/>
        <v>0.19</v>
      </c>
      <c r="J663" s="49">
        <f> IFERROR(ROUND((VLOOKUP(B663, 'Top 50 Cities in Spain Demograp'!A:C, 3, FALSE) - MIN('Top 50 Cities in Spain Demograp'!C:C)) / (MAX('Top 50 Cities in Spain Demograp'!C:C) - MIN('Top 50 Cities in Spain Demograp'!C:C)), 2), "No income data")</f>
        <v>0.44</v>
      </c>
      <c r="K663" s="49">
        <f t="shared" si="3"/>
        <v>0.63</v>
      </c>
    </row>
    <row r="664">
      <c r="A664" s="16" t="s">
        <v>65</v>
      </c>
      <c r="B664" s="16" t="s">
        <v>68</v>
      </c>
      <c r="C664" s="16" t="s">
        <v>56</v>
      </c>
      <c r="D664" s="16" t="s">
        <v>59</v>
      </c>
      <c r="E664" s="17">
        <v>62.0</v>
      </c>
      <c r="F664" s="17">
        <f t="array" ref="F664">XLOOKUP(B664, 'Top 50 Cities in Spain Demograp'!A:A, 'Top 50 Cities in Spain Demograp'!B:B, "No data found", 0, 1)</f>
        <v>807693</v>
      </c>
      <c r="G664" s="17">
        <f>ROUND(MIN(VLOOKUP(CONCATENATE(C664, ":", D664), Pivots_Attractiveness_Score!$C$32:$D$55, 2, FALSE) / E664, 1), 2)</f>
        <v>1</v>
      </c>
      <c r="H664" s="17">
        <f t="shared" si="1"/>
        <v>0.6</v>
      </c>
      <c r="I664" s="17">
        <f t="shared" si="2"/>
        <v>0.19</v>
      </c>
      <c r="J664" s="49">
        <f> IFERROR(ROUND((VLOOKUP(B664, 'Top 50 Cities in Spain Demograp'!A:C, 3, FALSE) - MIN('Top 50 Cities in Spain Demograp'!C:C)) / (MAX('Top 50 Cities in Spain Demograp'!C:C) - MIN('Top 50 Cities in Spain Demograp'!C:C)), 2), "No income data")</f>
        <v>0.44</v>
      </c>
      <c r="K664" s="49">
        <f t="shared" si="3"/>
        <v>0.54</v>
      </c>
    </row>
    <row r="665">
      <c r="A665" s="16" t="s">
        <v>65</v>
      </c>
      <c r="B665" s="16" t="s">
        <v>68</v>
      </c>
      <c r="C665" s="16" t="s">
        <v>56</v>
      </c>
      <c r="D665" s="16" t="s">
        <v>60</v>
      </c>
      <c r="E665" s="17">
        <v>70.0</v>
      </c>
      <c r="F665" s="17">
        <f t="array" ref="F665">XLOOKUP(B665, 'Top 50 Cities in Spain Demograp'!A:A, 'Top 50 Cities in Spain Demograp'!B:B, "No data found", 0, 1)</f>
        <v>807693</v>
      </c>
      <c r="G665" s="17">
        <f>ROUND(MIN(VLOOKUP(CONCATENATE(C665, ":", D665), Pivots_Attractiveness_Score!$C$32:$D$55, 2, FALSE) / E665, 1), 2)</f>
        <v>1</v>
      </c>
      <c r="H665" s="17">
        <f t="shared" si="1"/>
        <v>0.69</v>
      </c>
      <c r="I665" s="17">
        <f t="shared" si="2"/>
        <v>0.19</v>
      </c>
      <c r="J665" s="49">
        <f> IFERROR(ROUND((VLOOKUP(B665, 'Top 50 Cities in Spain Demograp'!A:C, 3, FALSE) - MIN('Top 50 Cities in Spain Demograp'!C:C)) / (MAX('Top 50 Cities in Spain Demograp'!C:C) - MIN('Top 50 Cities in Spain Demograp'!C:C)), 2), "No income data")</f>
        <v>0.44</v>
      </c>
      <c r="K665" s="49">
        <f t="shared" si="3"/>
        <v>0.58</v>
      </c>
    </row>
    <row r="666">
      <c r="A666" s="16" t="s">
        <v>65</v>
      </c>
      <c r="B666" s="16" t="s">
        <v>68</v>
      </c>
      <c r="C666" s="16" t="s">
        <v>61</v>
      </c>
      <c r="D666" s="16" t="s">
        <v>57</v>
      </c>
      <c r="E666" s="17">
        <v>75.0</v>
      </c>
      <c r="F666" s="17">
        <f t="array" ref="F666">XLOOKUP(B666, 'Top 50 Cities in Spain Demograp'!A:A, 'Top 50 Cities in Spain Demograp'!B:B, "No data found", 0, 1)</f>
        <v>807693</v>
      </c>
      <c r="G666" s="17">
        <f>ROUND(MIN(VLOOKUP(CONCATENATE(C666, ":", D666), Pivots_Attractiveness_Score!$C$32:$D$55, 2, FALSE) / E666, 1), 2)</f>
        <v>1</v>
      </c>
      <c r="H666" s="17">
        <f t="shared" si="1"/>
        <v>0.74</v>
      </c>
      <c r="I666" s="17">
        <f t="shared" si="2"/>
        <v>0.19</v>
      </c>
      <c r="J666" s="49">
        <f> IFERROR(ROUND((VLOOKUP(B666, 'Top 50 Cities in Spain Demograp'!A:C, 3, FALSE) - MIN('Top 50 Cities in Spain Demograp'!C:C)) / (MAX('Top 50 Cities in Spain Demograp'!C:C) - MIN('Top 50 Cities in Spain Demograp'!C:C)), 2), "No income data")</f>
        <v>0.44</v>
      </c>
      <c r="K666" s="49">
        <f t="shared" si="3"/>
        <v>0.6</v>
      </c>
    </row>
    <row r="667">
      <c r="A667" s="16" t="s">
        <v>65</v>
      </c>
      <c r="B667" s="16" t="s">
        <v>68</v>
      </c>
      <c r="C667" s="16" t="s">
        <v>61</v>
      </c>
      <c r="D667" s="16" t="s">
        <v>58</v>
      </c>
      <c r="E667" s="17">
        <v>68.0</v>
      </c>
      <c r="F667" s="17">
        <f t="array" ref="F667">XLOOKUP(B667, 'Top 50 Cities in Spain Demograp'!A:A, 'Top 50 Cities in Spain Demograp'!B:B, "No data found", 0, 1)</f>
        <v>807693</v>
      </c>
      <c r="G667" s="17">
        <f>ROUND(MIN(VLOOKUP(CONCATENATE(C667, ":", D667), Pivots_Attractiveness_Score!$C$32:$D$55, 2, FALSE) / E667, 1), 2)</f>
        <v>0.96</v>
      </c>
      <c r="H667" s="17">
        <f t="shared" si="1"/>
        <v>0.67</v>
      </c>
      <c r="I667" s="17">
        <f t="shared" si="2"/>
        <v>0.19</v>
      </c>
      <c r="J667" s="49">
        <f> IFERROR(ROUND((VLOOKUP(B667, 'Top 50 Cities in Spain Demograp'!A:C, 3, FALSE) - MIN('Top 50 Cities in Spain Demograp'!C:C)) / (MAX('Top 50 Cities in Spain Demograp'!C:C) - MIN('Top 50 Cities in Spain Demograp'!C:C)), 2), "No income data")</f>
        <v>0.44</v>
      </c>
      <c r="K667" s="49">
        <f t="shared" si="3"/>
        <v>0.56</v>
      </c>
    </row>
    <row r="668">
      <c r="A668" s="16" t="s">
        <v>65</v>
      </c>
      <c r="B668" s="16" t="s">
        <v>68</v>
      </c>
      <c r="C668" s="16" t="s">
        <v>61</v>
      </c>
      <c r="D668" s="16" t="s">
        <v>59</v>
      </c>
      <c r="E668" s="17">
        <v>50.0</v>
      </c>
      <c r="F668" s="17">
        <f t="array" ref="F668">XLOOKUP(B668, 'Top 50 Cities in Spain Demograp'!A:A, 'Top 50 Cities in Spain Demograp'!B:B, "No data found", 0, 1)</f>
        <v>807693</v>
      </c>
      <c r="G668" s="17">
        <f>ROUND(MIN(VLOOKUP(CONCATENATE(C668, ":", D668), Pivots_Attractiveness_Score!$C$32:$D$55, 2, FALSE) / E668, 1), 2)</f>
        <v>0.9</v>
      </c>
      <c r="H668" s="17">
        <f t="shared" si="1"/>
        <v>0.48</v>
      </c>
      <c r="I668" s="17">
        <f t="shared" si="2"/>
        <v>0.19</v>
      </c>
      <c r="J668" s="49">
        <f> IFERROR(ROUND((VLOOKUP(B668, 'Top 50 Cities in Spain Demograp'!A:C, 3, FALSE) - MIN('Top 50 Cities in Spain Demograp'!C:C)) / (MAX('Top 50 Cities in Spain Demograp'!C:C) - MIN('Top 50 Cities in Spain Demograp'!C:C)), 2), "No income data")</f>
        <v>0.44</v>
      </c>
      <c r="K668" s="49">
        <f t="shared" si="3"/>
        <v>0.47</v>
      </c>
    </row>
    <row r="669">
      <c r="A669" s="16" t="s">
        <v>65</v>
      </c>
      <c r="B669" s="16" t="s">
        <v>68</v>
      </c>
      <c r="C669" s="16" t="s">
        <v>61</v>
      </c>
      <c r="D669" s="16" t="s">
        <v>60</v>
      </c>
      <c r="E669" s="17">
        <v>65.0</v>
      </c>
      <c r="F669" s="17">
        <f t="array" ref="F669">XLOOKUP(B669, 'Top 50 Cities in Spain Demograp'!A:A, 'Top 50 Cities in Spain Demograp'!B:B, "No data found", 0, 1)</f>
        <v>807693</v>
      </c>
      <c r="G669" s="17">
        <f>ROUND(MIN(VLOOKUP(CONCATENATE(C669, ":", D669), Pivots_Attractiveness_Score!$C$32:$D$55, 2, FALSE) / E669, 1), 2)</f>
        <v>1</v>
      </c>
      <c r="H669" s="17">
        <f t="shared" si="1"/>
        <v>0.64</v>
      </c>
      <c r="I669" s="17">
        <f t="shared" si="2"/>
        <v>0.19</v>
      </c>
      <c r="J669" s="49">
        <f> IFERROR(ROUND((VLOOKUP(B669, 'Top 50 Cities in Spain Demograp'!A:C, 3, FALSE) - MIN('Top 50 Cities in Spain Demograp'!C:C)) / (MAX('Top 50 Cities in Spain Demograp'!C:C) - MIN('Top 50 Cities in Spain Demograp'!C:C)), 2), "No income data")</f>
        <v>0.44</v>
      </c>
      <c r="K669" s="49">
        <f t="shared" si="3"/>
        <v>0.56</v>
      </c>
    </row>
    <row r="670">
      <c r="A670" s="16" t="s">
        <v>65</v>
      </c>
      <c r="B670" s="16" t="s">
        <v>68</v>
      </c>
      <c r="C670" s="16" t="s">
        <v>62</v>
      </c>
      <c r="D670" s="16" t="s">
        <v>57</v>
      </c>
      <c r="E670" s="17">
        <v>70.0</v>
      </c>
      <c r="F670" s="17">
        <f t="array" ref="F670">XLOOKUP(B670, 'Top 50 Cities in Spain Demograp'!A:A, 'Top 50 Cities in Spain Demograp'!B:B, "No data found", 0, 1)</f>
        <v>807693</v>
      </c>
      <c r="G670" s="17">
        <f>ROUND(MIN(VLOOKUP(CONCATENATE(C670, ":", D670), Pivots_Attractiveness_Score!$C$32:$D$55, 2, FALSE) / E670, 1), 2)</f>
        <v>1</v>
      </c>
      <c r="H670" s="17">
        <f t="shared" si="1"/>
        <v>0.69</v>
      </c>
      <c r="I670" s="17">
        <f t="shared" si="2"/>
        <v>0.19</v>
      </c>
      <c r="J670" s="49">
        <f> IFERROR(ROUND((VLOOKUP(B670, 'Top 50 Cities in Spain Demograp'!A:C, 3, FALSE) - MIN('Top 50 Cities in Spain Demograp'!C:C)) / (MAX('Top 50 Cities in Spain Demograp'!C:C) - MIN('Top 50 Cities in Spain Demograp'!C:C)), 2), "No income data")</f>
        <v>0.44</v>
      </c>
      <c r="K670" s="49">
        <f t="shared" si="3"/>
        <v>0.58</v>
      </c>
    </row>
    <row r="671">
      <c r="A671" s="16" t="s">
        <v>65</v>
      </c>
      <c r="B671" s="16" t="s">
        <v>68</v>
      </c>
      <c r="C671" s="16" t="s">
        <v>62</v>
      </c>
      <c r="D671" s="16" t="s">
        <v>58</v>
      </c>
      <c r="E671" s="17">
        <v>62.0</v>
      </c>
      <c r="F671" s="17">
        <f t="array" ref="F671">XLOOKUP(B671, 'Top 50 Cities in Spain Demograp'!A:A, 'Top 50 Cities in Spain Demograp'!B:B, "No data found", 0, 1)</f>
        <v>807693</v>
      </c>
      <c r="G671" s="17">
        <f>ROUND(MIN(VLOOKUP(CONCATENATE(C671, ":", D671), Pivots_Attractiveness_Score!$C$32:$D$55, 2, FALSE) / E671, 1), 2)</f>
        <v>1</v>
      </c>
      <c r="H671" s="17">
        <f t="shared" si="1"/>
        <v>0.6</v>
      </c>
      <c r="I671" s="17">
        <f t="shared" si="2"/>
        <v>0.19</v>
      </c>
      <c r="J671" s="49">
        <f> IFERROR(ROUND((VLOOKUP(B671, 'Top 50 Cities in Spain Demograp'!A:C, 3, FALSE) - MIN('Top 50 Cities in Spain Demograp'!C:C)) / (MAX('Top 50 Cities in Spain Demograp'!C:C) - MIN('Top 50 Cities in Spain Demograp'!C:C)), 2), "No income data")</f>
        <v>0.44</v>
      </c>
      <c r="K671" s="49">
        <f t="shared" si="3"/>
        <v>0.54</v>
      </c>
    </row>
    <row r="672">
      <c r="A672" s="16" t="s">
        <v>65</v>
      </c>
      <c r="B672" s="16" t="s">
        <v>68</v>
      </c>
      <c r="C672" s="16" t="s">
        <v>62</v>
      </c>
      <c r="D672" s="16" t="s">
        <v>59</v>
      </c>
      <c r="E672" s="17">
        <v>45.0</v>
      </c>
      <c r="F672" s="17">
        <f t="array" ref="F672">XLOOKUP(B672, 'Top 50 Cities in Spain Demograp'!A:A, 'Top 50 Cities in Spain Demograp'!B:B, "No data found", 0, 1)</f>
        <v>807693</v>
      </c>
      <c r="G672" s="17">
        <f>ROUND(MIN(VLOOKUP(CONCATENATE(C672, ":", D672), Pivots_Attractiveness_Score!$C$32:$D$55, 2, FALSE) / E672, 1), 2)</f>
        <v>1</v>
      </c>
      <c r="H672" s="17">
        <f t="shared" si="1"/>
        <v>0.43</v>
      </c>
      <c r="I672" s="17">
        <f t="shared" si="2"/>
        <v>0.19</v>
      </c>
      <c r="J672" s="49">
        <f> IFERROR(ROUND((VLOOKUP(B672, 'Top 50 Cities in Spain Demograp'!A:C, 3, FALSE) - MIN('Top 50 Cities in Spain Demograp'!C:C)) / (MAX('Top 50 Cities in Spain Demograp'!C:C) - MIN('Top 50 Cities in Spain Demograp'!C:C)), 2), "No income data")</f>
        <v>0.44</v>
      </c>
      <c r="K672" s="49">
        <f t="shared" si="3"/>
        <v>0.47</v>
      </c>
    </row>
    <row r="673">
      <c r="A673" s="16" t="s">
        <v>65</v>
      </c>
      <c r="B673" s="16" t="s">
        <v>68</v>
      </c>
      <c r="C673" s="16" t="s">
        <v>62</v>
      </c>
      <c r="D673" s="16" t="s">
        <v>60</v>
      </c>
      <c r="E673" s="17">
        <v>48.0</v>
      </c>
      <c r="F673" s="17">
        <f t="array" ref="F673">XLOOKUP(B673, 'Top 50 Cities in Spain Demograp'!A:A, 'Top 50 Cities in Spain Demograp'!B:B, "No data found", 0, 1)</f>
        <v>807693</v>
      </c>
      <c r="G673" s="17">
        <f>ROUND(MIN(VLOOKUP(CONCATENATE(C673, ":", D673), Pivots_Attractiveness_Score!$C$32:$D$55, 2, FALSE) / E673, 1), 2)</f>
        <v>1</v>
      </c>
      <c r="H673" s="17">
        <f t="shared" si="1"/>
        <v>0.46</v>
      </c>
      <c r="I673" s="17">
        <f t="shared" si="2"/>
        <v>0.19</v>
      </c>
      <c r="J673" s="49">
        <f> IFERROR(ROUND((VLOOKUP(B673, 'Top 50 Cities in Spain Demograp'!A:C, 3, FALSE) - MIN('Top 50 Cities in Spain Demograp'!C:C)) / (MAX('Top 50 Cities in Spain Demograp'!C:C) - MIN('Top 50 Cities in Spain Demograp'!C:C)), 2), "No income data")</f>
        <v>0.44</v>
      </c>
      <c r="K673" s="49">
        <f t="shared" si="3"/>
        <v>0.49</v>
      </c>
    </row>
    <row r="674">
      <c r="A674" s="16" t="s">
        <v>65</v>
      </c>
      <c r="B674" s="16" t="s">
        <v>68</v>
      </c>
      <c r="C674" s="16" t="s">
        <v>63</v>
      </c>
      <c r="D674" s="16" t="s">
        <v>57</v>
      </c>
      <c r="E674" s="17">
        <v>65.0</v>
      </c>
      <c r="F674" s="17">
        <f t="array" ref="F674">XLOOKUP(B674, 'Top 50 Cities in Spain Demograp'!A:A, 'Top 50 Cities in Spain Demograp'!B:B, "No data found", 0, 1)</f>
        <v>807693</v>
      </c>
      <c r="G674" s="17">
        <f>ROUND(MIN(VLOOKUP(CONCATENATE(C674, ":", D674), Pivots_Attractiveness_Score!$C$32:$D$55, 2, FALSE) / E674, 1), 2)</f>
        <v>1</v>
      </c>
      <c r="H674" s="17">
        <f t="shared" si="1"/>
        <v>0.64</v>
      </c>
      <c r="I674" s="17">
        <f t="shared" si="2"/>
        <v>0.19</v>
      </c>
      <c r="J674" s="49">
        <f> IFERROR(ROUND((VLOOKUP(B674, 'Top 50 Cities in Spain Demograp'!A:C, 3, FALSE) - MIN('Top 50 Cities in Spain Demograp'!C:C)) / (MAX('Top 50 Cities in Spain Demograp'!C:C) - MIN('Top 50 Cities in Spain Demograp'!C:C)), 2), "No income data")</f>
        <v>0.44</v>
      </c>
      <c r="K674" s="49">
        <f t="shared" si="3"/>
        <v>0.56</v>
      </c>
    </row>
    <row r="675">
      <c r="A675" s="16" t="s">
        <v>65</v>
      </c>
      <c r="B675" s="16" t="s">
        <v>68</v>
      </c>
      <c r="C675" s="16" t="s">
        <v>63</v>
      </c>
      <c r="D675" s="16" t="s">
        <v>58</v>
      </c>
      <c r="E675" s="17">
        <v>58.0</v>
      </c>
      <c r="F675" s="17">
        <f t="array" ref="F675">XLOOKUP(B675, 'Top 50 Cities in Spain Demograp'!A:A, 'Top 50 Cities in Spain Demograp'!B:B, "No data found", 0, 1)</f>
        <v>807693</v>
      </c>
      <c r="G675" s="17">
        <f>ROUND(MIN(VLOOKUP(CONCATENATE(C675, ":", D675), Pivots_Attractiveness_Score!$C$32:$D$55, 2, FALSE) / E675, 1), 2)</f>
        <v>1</v>
      </c>
      <c r="H675" s="17">
        <f t="shared" si="1"/>
        <v>0.56</v>
      </c>
      <c r="I675" s="17">
        <f t="shared" si="2"/>
        <v>0.19</v>
      </c>
      <c r="J675" s="49">
        <f> IFERROR(ROUND((VLOOKUP(B675, 'Top 50 Cities in Spain Demograp'!A:C, 3, FALSE) - MIN('Top 50 Cities in Spain Demograp'!C:C)) / (MAX('Top 50 Cities in Spain Demograp'!C:C) - MIN('Top 50 Cities in Spain Demograp'!C:C)), 2), "No income data")</f>
        <v>0.44</v>
      </c>
      <c r="K675" s="49">
        <f t="shared" si="3"/>
        <v>0.53</v>
      </c>
    </row>
    <row r="676">
      <c r="A676" s="16" t="s">
        <v>65</v>
      </c>
      <c r="B676" s="16" t="s">
        <v>68</v>
      </c>
      <c r="C676" s="16" t="s">
        <v>63</v>
      </c>
      <c r="D676" s="16" t="s">
        <v>59</v>
      </c>
      <c r="E676" s="17">
        <v>40.0</v>
      </c>
      <c r="F676" s="17">
        <f t="array" ref="F676">XLOOKUP(B676, 'Top 50 Cities in Spain Demograp'!A:A, 'Top 50 Cities in Spain Demograp'!B:B, "No data found", 0, 1)</f>
        <v>807693</v>
      </c>
      <c r="G676" s="17">
        <f>ROUND(MIN(VLOOKUP(CONCATENATE(C676, ":", D676), Pivots_Attractiveness_Score!$C$32:$D$55, 2, FALSE) / E676, 1), 2)</f>
        <v>1</v>
      </c>
      <c r="H676" s="17">
        <f t="shared" si="1"/>
        <v>0.38</v>
      </c>
      <c r="I676" s="17">
        <f t="shared" si="2"/>
        <v>0.19</v>
      </c>
      <c r="J676" s="49">
        <f> IFERROR(ROUND((VLOOKUP(B676, 'Top 50 Cities in Spain Demograp'!A:C, 3, FALSE) - MIN('Top 50 Cities in Spain Demograp'!C:C)) / (MAX('Top 50 Cities in Spain Demograp'!C:C) - MIN('Top 50 Cities in Spain Demograp'!C:C)), 2), "No income data")</f>
        <v>0.44</v>
      </c>
      <c r="K676" s="49">
        <f t="shared" si="3"/>
        <v>0.45</v>
      </c>
    </row>
    <row r="677">
      <c r="A677" s="16" t="s">
        <v>65</v>
      </c>
      <c r="B677" s="16" t="s">
        <v>68</v>
      </c>
      <c r="C677" s="16" t="s">
        <v>63</v>
      </c>
      <c r="D677" s="16" t="s">
        <v>60</v>
      </c>
      <c r="E677" s="17">
        <v>38.0</v>
      </c>
      <c r="F677" s="17">
        <f t="array" ref="F677">XLOOKUP(B677, 'Top 50 Cities in Spain Demograp'!A:A, 'Top 50 Cities in Spain Demograp'!B:B, "No data found", 0, 1)</f>
        <v>807693</v>
      </c>
      <c r="G677" s="17">
        <f>ROUND(MIN(VLOOKUP(CONCATENATE(C677, ":", D677), Pivots_Attractiveness_Score!$C$32:$D$55, 2, FALSE) / E677, 1), 2)</f>
        <v>1</v>
      </c>
      <c r="H677" s="17">
        <f t="shared" si="1"/>
        <v>0.35</v>
      </c>
      <c r="I677" s="17">
        <f t="shared" si="2"/>
        <v>0.19</v>
      </c>
      <c r="J677" s="49">
        <f> IFERROR(ROUND((VLOOKUP(B677, 'Top 50 Cities in Spain Demograp'!A:C, 3, FALSE) - MIN('Top 50 Cities in Spain Demograp'!C:C)) / (MAX('Top 50 Cities in Spain Demograp'!C:C) - MIN('Top 50 Cities in Spain Demograp'!C:C)), 2), "No income data")</f>
        <v>0.44</v>
      </c>
      <c r="K677" s="49">
        <f t="shared" si="3"/>
        <v>0.44</v>
      </c>
    </row>
    <row r="678">
      <c r="A678" s="16" t="s">
        <v>65</v>
      </c>
      <c r="B678" s="16" t="s">
        <v>68</v>
      </c>
      <c r="C678" s="16" t="s">
        <v>64</v>
      </c>
      <c r="D678" s="16" t="s">
        <v>57</v>
      </c>
      <c r="E678" s="17">
        <v>42.0</v>
      </c>
      <c r="F678" s="17">
        <f t="array" ref="F678">XLOOKUP(B678, 'Top 50 Cities in Spain Demograp'!A:A, 'Top 50 Cities in Spain Demograp'!B:B, "No data found", 0, 1)</f>
        <v>807693</v>
      </c>
      <c r="G678" s="17">
        <f>ROUND(MIN(VLOOKUP(CONCATENATE(C678, ":", D678), Pivots_Attractiveness_Score!$C$32:$D$55, 2, FALSE) / E678, 1), 2)</f>
        <v>1</v>
      </c>
      <c r="H678" s="17">
        <f t="shared" si="1"/>
        <v>0.4</v>
      </c>
      <c r="I678" s="17">
        <f t="shared" si="2"/>
        <v>0.19</v>
      </c>
      <c r="J678" s="49">
        <f> IFERROR(ROUND((VLOOKUP(B678, 'Top 50 Cities in Spain Demograp'!A:C, 3, FALSE) - MIN('Top 50 Cities in Spain Demograp'!C:C)) / (MAX('Top 50 Cities in Spain Demograp'!C:C) - MIN('Top 50 Cities in Spain Demograp'!C:C)), 2), "No income data")</f>
        <v>0.44</v>
      </c>
      <c r="K678" s="49">
        <f t="shared" si="3"/>
        <v>0.46</v>
      </c>
    </row>
    <row r="679">
      <c r="A679" s="16" t="s">
        <v>65</v>
      </c>
      <c r="B679" s="16" t="s">
        <v>68</v>
      </c>
      <c r="C679" s="16" t="s">
        <v>64</v>
      </c>
      <c r="D679" s="16" t="s">
        <v>58</v>
      </c>
      <c r="E679" s="17">
        <v>18.0</v>
      </c>
      <c r="F679" s="17">
        <f t="array" ref="F679">XLOOKUP(B679, 'Top 50 Cities in Spain Demograp'!A:A, 'Top 50 Cities in Spain Demograp'!B:B, "No data found", 0, 1)</f>
        <v>807693</v>
      </c>
      <c r="G679" s="17">
        <f>ROUND(MIN(VLOOKUP(CONCATENATE(C679, ":", D679), Pivots_Attractiveness_Score!$C$32:$D$55, 2, FALSE) / E679, 1), 2)</f>
        <v>1</v>
      </c>
      <c r="H679" s="17">
        <f t="shared" si="1"/>
        <v>0.15</v>
      </c>
      <c r="I679" s="17">
        <f t="shared" si="2"/>
        <v>0.19</v>
      </c>
      <c r="J679" s="49">
        <f> IFERROR(ROUND((VLOOKUP(B679, 'Top 50 Cities in Spain Demograp'!A:C, 3, FALSE) - MIN('Top 50 Cities in Spain Demograp'!C:C)) / (MAX('Top 50 Cities in Spain Demograp'!C:C) - MIN('Top 50 Cities in Spain Demograp'!C:C)), 2), "No income data")</f>
        <v>0.44</v>
      </c>
      <c r="K679" s="49">
        <f t="shared" si="3"/>
        <v>0.36</v>
      </c>
    </row>
    <row r="680">
      <c r="A680" s="16" t="s">
        <v>65</v>
      </c>
      <c r="B680" s="16" t="s">
        <v>68</v>
      </c>
      <c r="C680" s="16" t="s">
        <v>64</v>
      </c>
      <c r="D680" s="16" t="s">
        <v>59</v>
      </c>
      <c r="E680" s="17">
        <v>30.0</v>
      </c>
      <c r="F680" s="17">
        <f t="array" ref="F680">XLOOKUP(B680, 'Top 50 Cities in Spain Demograp'!A:A, 'Top 50 Cities in Spain Demograp'!B:B, "No data found", 0, 1)</f>
        <v>807693</v>
      </c>
      <c r="G680" s="17">
        <f>ROUND(MIN(VLOOKUP(CONCATENATE(C680, ":", D680), Pivots_Attractiveness_Score!$C$32:$D$55, 2, FALSE) / E680, 1), 2)</f>
        <v>0.93</v>
      </c>
      <c r="H680" s="17">
        <f t="shared" si="1"/>
        <v>0.27</v>
      </c>
      <c r="I680" s="17">
        <f t="shared" si="2"/>
        <v>0.19</v>
      </c>
      <c r="J680" s="49">
        <f> IFERROR(ROUND((VLOOKUP(B680, 'Top 50 Cities in Spain Demograp'!A:C, 3, FALSE) - MIN('Top 50 Cities in Spain Demograp'!C:C)) / (MAX('Top 50 Cities in Spain Demograp'!C:C) - MIN('Top 50 Cities in Spain Demograp'!C:C)), 2), "No income data")</f>
        <v>0.44</v>
      </c>
      <c r="K680" s="49">
        <f t="shared" si="3"/>
        <v>0.4</v>
      </c>
    </row>
    <row r="681">
      <c r="A681" s="16" t="s">
        <v>65</v>
      </c>
      <c r="B681" s="16" t="s">
        <v>68</v>
      </c>
      <c r="C681" s="16" t="s">
        <v>64</v>
      </c>
      <c r="D681" s="16" t="s">
        <v>60</v>
      </c>
      <c r="E681" s="17">
        <v>15.0</v>
      </c>
      <c r="F681" s="17">
        <f t="array" ref="F681">XLOOKUP(B681, 'Top 50 Cities in Spain Demograp'!A:A, 'Top 50 Cities in Spain Demograp'!B:B, "No data found", 0, 1)</f>
        <v>807693</v>
      </c>
      <c r="G681" s="17">
        <f>ROUND(MIN(VLOOKUP(CONCATENATE(C681, ":", D681), Pivots_Attractiveness_Score!$C$32:$D$55, 2, FALSE) / E681, 1), 2)</f>
        <v>1</v>
      </c>
      <c r="H681" s="17">
        <f t="shared" si="1"/>
        <v>0.11</v>
      </c>
      <c r="I681" s="17">
        <f t="shared" si="2"/>
        <v>0.19</v>
      </c>
      <c r="J681" s="49">
        <f> IFERROR(ROUND((VLOOKUP(B681, 'Top 50 Cities in Spain Demograp'!A:C, 3, FALSE) - MIN('Top 50 Cities in Spain Demograp'!C:C)) / (MAX('Top 50 Cities in Spain Demograp'!C:C) - MIN('Top 50 Cities in Spain Demograp'!C:C)), 2), "No income data")</f>
        <v>0.44</v>
      </c>
      <c r="K681" s="49">
        <f t="shared" si="3"/>
        <v>0.35</v>
      </c>
    </row>
    <row r="682">
      <c r="A682" s="16" t="s">
        <v>65</v>
      </c>
      <c r="B682" s="16" t="s">
        <v>69</v>
      </c>
      <c r="C682" s="16" t="s">
        <v>56</v>
      </c>
      <c r="D682" s="16" t="s">
        <v>57</v>
      </c>
      <c r="E682" s="17">
        <v>82.0</v>
      </c>
      <c r="F682" s="17">
        <f t="array" ref="F682">XLOOKUP(B682, 'Top 50 Cities in Spain Demograp'!A:A, 'Top 50 Cities in Spain Demograp'!B:B, "No data found", 0, 1)</f>
        <v>687488</v>
      </c>
      <c r="G682" s="17">
        <f>ROUND(MIN(VLOOKUP(CONCATENATE(C682, ":", D682), Pivots_Attractiveness_Score!$C$32:$D$55, 2, FALSE) / E682, 1), 2)</f>
        <v>1</v>
      </c>
      <c r="H682" s="17">
        <f t="shared" si="1"/>
        <v>0.81</v>
      </c>
      <c r="I682" s="17">
        <f t="shared" si="2"/>
        <v>0.16</v>
      </c>
      <c r="J682" s="49">
        <f> IFERROR(ROUND((VLOOKUP(B682, 'Top 50 Cities in Spain Demograp'!A:C, 3, FALSE) - MIN('Top 50 Cities in Spain Demograp'!C:C)) / (MAX('Top 50 Cities in Spain Demograp'!C:C) - MIN('Top 50 Cities in Spain Demograp'!C:C)), 2), "No income data")</f>
        <v>0.59</v>
      </c>
      <c r="K682" s="49">
        <f t="shared" si="3"/>
        <v>0.63</v>
      </c>
    </row>
    <row r="683">
      <c r="A683" s="16" t="s">
        <v>65</v>
      </c>
      <c r="B683" s="16" t="s">
        <v>69</v>
      </c>
      <c r="C683" s="16" t="s">
        <v>56</v>
      </c>
      <c r="D683" s="16" t="s">
        <v>58</v>
      </c>
      <c r="E683" s="17">
        <v>78.0</v>
      </c>
      <c r="F683" s="17">
        <f t="array" ref="F683">XLOOKUP(B683, 'Top 50 Cities in Spain Demograp'!A:A, 'Top 50 Cities in Spain Demograp'!B:B, "No data found", 0, 1)</f>
        <v>687488</v>
      </c>
      <c r="G683" s="17">
        <f>ROUND(MIN(VLOOKUP(CONCATENATE(C683, ":", D683), Pivots_Attractiveness_Score!$C$32:$D$55, 2, FALSE) / E683, 1), 2)</f>
        <v>1</v>
      </c>
      <c r="H683" s="17">
        <f t="shared" si="1"/>
        <v>0.77</v>
      </c>
      <c r="I683" s="17">
        <f t="shared" si="2"/>
        <v>0.16</v>
      </c>
      <c r="J683" s="49">
        <f> IFERROR(ROUND((VLOOKUP(B683, 'Top 50 Cities in Spain Demograp'!A:C, 3, FALSE) - MIN('Top 50 Cities in Spain Demograp'!C:C)) / (MAX('Top 50 Cities in Spain Demograp'!C:C) - MIN('Top 50 Cities in Spain Demograp'!C:C)), 2), "No income data")</f>
        <v>0.59</v>
      </c>
      <c r="K683" s="49">
        <f t="shared" si="3"/>
        <v>0.62</v>
      </c>
    </row>
    <row r="684">
      <c r="A684" s="16" t="s">
        <v>65</v>
      </c>
      <c r="B684" s="16" t="s">
        <v>69</v>
      </c>
      <c r="C684" s="16" t="s">
        <v>56</v>
      </c>
      <c r="D684" s="16" t="s">
        <v>59</v>
      </c>
      <c r="E684" s="17">
        <v>55.0</v>
      </c>
      <c r="F684" s="17">
        <f t="array" ref="F684">XLOOKUP(B684, 'Top 50 Cities in Spain Demograp'!A:A, 'Top 50 Cities in Spain Demograp'!B:B, "No data found", 0, 1)</f>
        <v>687488</v>
      </c>
      <c r="G684" s="17">
        <f>ROUND(MIN(VLOOKUP(CONCATENATE(C684, ":", D684), Pivots_Attractiveness_Score!$C$32:$D$55, 2, FALSE) / E684, 1), 2)</f>
        <v>1</v>
      </c>
      <c r="H684" s="17">
        <f t="shared" si="1"/>
        <v>0.53</v>
      </c>
      <c r="I684" s="17">
        <f t="shared" si="2"/>
        <v>0.16</v>
      </c>
      <c r="J684" s="49">
        <f> IFERROR(ROUND((VLOOKUP(B684, 'Top 50 Cities in Spain Demograp'!A:C, 3, FALSE) - MIN('Top 50 Cities in Spain Demograp'!C:C)) / (MAX('Top 50 Cities in Spain Demograp'!C:C) - MIN('Top 50 Cities in Spain Demograp'!C:C)), 2), "No income data")</f>
        <v>0.59</v>
      </c>
      <c r="K684" s="49">
        <f t="shared" si="3"/>
        <v>0.52</v>
      </c>
    </row>
    <row r="685">
      <c r="A685" s="16" t="s">
        <v>65</v>
      </c>
      <c r="B685" s="16" t="s">
        <v>69</v>
      </c>
      <c r="C685" s="16" t="s">
        <v>56</v>
      </c>
      <c r="D685" s="16" t="s">
        <v>60</v>
      </c>
      <c r="E685" s="17">
        <v>68.0</v>
      </c>
      <c r="F685" s="17">
        <f t="array" ref="F685">XLOOKUP(B685, 'Top 50 Cities in Spain Demograp'!A:A, 'Top 50 Cities in Spain Demograp'!B:B, "No data found", 0, 1)</f>
        <v>687488</v>
      </c>
      <c r="G685" s="17">
        <f>ROUND(MIN(VLOOKUP(CONCATENATE(C685, ":", D685), Pivots_Attractiveness_Score!$C$32:$D$55, 2, FALSE) / E685, 1), 2)</f>
        <v>1</v>
      </c>
      <c r="H685" s="17">
        <f t="shared" si="1"/>
        <v>0.67</v>
      </c>
      <c r="I685" s="17">
        <f t="shared" si="2"/>
        <v>0.16</v>
      </c>
      <c r="J685" s="49">
        <f> IFERROR(ROUND((VLOOKUP(B685, 'Top 50 Cities in Spain Demograp'!A:C, 3, FALSE) - MIN('Top 50 Cities in Spain Demograp'!C:C)) / (MAX('Top 50 Cities in Spain Demograp'!C:C) - MIN('Top 50 Cities in Spain Demograp'!C:C)), 2), "No income data")</f>
        <v>0.59</v>
      </c>
      <c r="K685" s="49">
        <f t="shared" si="3"/>
        <v>0.58</v>
      </c>
    </row>
    <row r="686">
      <c r="A686" s="16" t="s">
        <v>65</v>
      </c>
      <c r="B686" s="16" t="s">
        <v>69</v>
      </c>
      <c r="C686" s="16" t="s">
        <v>61</v>
      </c>
      <c r="D686" s="16" t="s">
        <v>57</v>
      </c>
      <c r="E686" s="17">
        <v>72.0</v>
      </c>
      <c r="F686" s="17">
        <f t="array" ref="F686">XLOOKUP(B686, 'Top 50 Cities in Spain Demograp'!A:A, 'Top 50 Cities in Spain Demograp'!B:B, "No data found", 0, 1)</f>
        <v>687488</v>
      </c>
      <c r="G686" s="17">
        <f>ROUND(MIN(VLOOKUP(CONCATENATE(C686, ":", D686), Pivots_Attractiveness_Score!$C$32:$D$55, 2, FALSE) / E686, 1), 2)</f>
        <v>1</v>
      </c>
      <c r="H686" s="17">
        <f t="shared" si="1"/>
        <v>0.71</v>
      </c>
      <c r="I686" s="17">
        <f t="shared" si="2"/>
        <v>0.16</v>
      </c>
      <c r="J686" s="49">
        <f> IFERROR(ROUND((VLOOKUP(B686, 'Top 50 Cities in Spain Demograp'!A:C, 3, FALSE) - MIN('Top 50 Cities in Spain Demograp'!C:C)) / (MAX('Top 50 Cities in Spain Demograp'!C:C) - MIN('Top 50 Cities in Spain Demograp'!C:C)), 2), "No income data")</f>
        <v>0.59</v>
      </c>
      <c r="K686" s="49">
        <f t="shared" si="3"/>
        <v>0.59</v>
      </c>
    </row>
    <row r="687">
      <c r="A687" s="16" t="s">
        <v>65</v>
      </c>
      <c r="B687" s="16" t="s">
        <v>69</v>
      </c>
      <c r="C687" s="16" t="s">
        <v>61</v>
      </c>
      <c r="D687" s="16" t="s">
        <v>58</v>
      </c>
      <c r="E687" s="17">
        <v>65.0</v>
      </c>
      <c r="F687" s="17">
        <f t="array" ref="F687">XLOOKUP(B687, 'Top 50 Cities in Spain Demograp'!A:A, 'Top 50 Cities in Spain Demograp'!B:B, "No data found", 0, 1)</f>
        <v>687488</v>
      </c>
      <c r="G687" s="17">
        <f>ROUND(MIN(VLOOKUP(CONCATENATE(C687, ":", D687), Pivots_Attractiveness_Score!$C$32:$D$55, 2, FALSE) / E687, 1), 2)</f>
        <v>1</v>
      </c>
      <c r="H687" s="17">
        <f t="shared" si="1"/>
        <v>0.64</v>
      </c>
      <c r="I687" s="17">
        <f t="shared" si="2"/>
        <v>0.16</v>
      </c>
      <c r="J687" s="49">
        <f> IFERROR(ROUND((VLOOKUP(B687, 'Top 50 Cities in Spain Demograp'!A:C, 3, FALSE) - MIN('Top 50 Cities in Spain Demograp'!C:C)) / (MAX('Top 50 Cities in Spain Demograp'!C:C) - MIN('Top 50 Cities in Spain Demograp'!C:C)), 2), "No income data")</f>
        <v>0.59</v>
      </c>
      <c r="K687" s="49">
        <f t="shared" si="3"/>
        <v>0.56</v>
      </c>
    </row>
    <row r="688">
      <c r="A688" s="16" t="s">
        <v>65</v>
      </c>
      <c r="B688" s="16" t="s">
        <v>69</v>
      </c>
      <c r="C688" s="16" t="s">
        <v>61</v>
      </c>
      <c r="D688" s="16" t="s">
        <v>59</v>
      </c>
      <c r="E688" s="17">
        <v>45.0</v>
      </c>
      <c r="F688" s="17">
        <f t="array" ref="F688">XLOOKUP(B688, 'Top 50 Cities in Spain Demograp'!A:A, 'Top 50 Cities in Spain Demograp'!B:B, "No data found", 0, 1)</f>
        <v>687488</v>
      </c>
      <c r="G688" s="17">
        <f>ROUND(MIN(VLOOKUP(CONCATENATE(C688, ":", D688), Pivots_Attractiveness_Score!$C$32:$D$55, 2, FALSE) / E688, 1), 2)</f>
        <v>1</v>
      </c>
      <c r="H688" s="17">
        <f t="shared" si="1"/>
        <v>0.43</v>
      </c>
      <c r="I688" s="17">
        <f t="shared" si="2"/>
        <v>0.16</v>
      </c>
      <c r="J688" s="49">
        <f> IFERROR(ROUND((VLOOKUP(B688, 'Top 50 Cities in Spain Demograp'!A:C, 3, FALSE) - MIN('Top 50 Cities in Spain Demograp'!C:C)) / (MAX('Top 50 Cities in Spain Demograp'!C:C) - MIN('Top 50 Cities in Spain Demograp'!C:C)), 2), "No income data")</f>
        <v>0.59</v>
      </c>
      <c r="K688" s="49">
        <f t="shared" si="3"/>
        <v>0.48</v>
      </c>
    </row>
    <row r="689">
      <c r="A689" s="16" t="s">
        <v>65</v>
      </c>
      <c r="B689" s="16" t="s">
        <v>69</v>
      </c>
      <c r="C689" s="16" t="s">
        <v>61</v>
      </c>
      <c r="D689" s="16" t="s">
        <v>60</v>
      </c>
      <c r="E689" s="17">
        <v>60.0</v>
      </c>
      <c r="F689" s="17">
        <f t="array" ref="F689">XLOOKUP(B689, 'Top 50 Cities in Spain Demograp'!A:A, 'Top 50 Cities in Spain Demograp'!B:B, "No data found", 0, 1)</f>
        <v>687488</v>
      </c>
      <c r="G689" s="17">
        <f>ROUND(MIN(VLOOKUP(CONCATENATE(C689, ":", D689), Pivots_Attractiveness_Score!$C$32:$D$55, 2, FALSE) / E689, 1), 2)</f>
        <v>1</v>
      </c>
      <c r="H689" s="17">
        <f t="shared" si="1"/>
        <v>0.58</v>
      </c>
      <c r="I689" s="17">
        <f t="shared" si="2"/>
        <v>0.16</v>
      </c>
      <c r="J689" s="49">
        <f> IFERROR(ROUND((VLOOKUP(B689, 'Top 50 Cities in Spain Demograp'!A:C, 3, FALSE) - MIN('Top 50 Cities in Spain Demograp'!C:C)) / (MAX('Top 50 Cities in Spain Demograp'!C:C) - MIN('Top 50 Cities in Spain Demograp'!C:C)), 2), "No income data")</f>
        <v>0.59</v>
      </c>
      <c r="K689" s="49">
        <f t="shared" si="3"/>
        <v>0.54</v>
      </c>
    </row>
    <row r="690">
      <c r="A690" s="16" t="s">
        <v>65</v>
      </c>
      <c r="B690" s="16" t="s">
        <v>69</v>
      </c>
      <c r="C690" s="16" t="s">
        <v>62</v>
      </c>
      <c r="D690" s="16" t="s">
        <v>57</v>
      </c>
      <c r="E690" s="17">
        <v>68.0</v>
      </c>
      <c r="F690" s="17">
        <f t="array" ref="F690">XLOOKUP(B690, 'Top 50 Cities in Spain Demograp'!A:A, 'Top 50 Cities in Spain Demograp'!B:B, "No data found", 0, 1)</f>
        <v>687488</v>
      </c>
      <c r="G690" s="17">
        <f>ROUND(MIN(VLOOKUP(CONCATENATE(C690, ":", D690), Pivots_Attractiveness_Score!$C$32:$D$55, 2, FALSE) / E690, 1), 2)</f>
        <v>1</v>
      </c>
      <c r="H690" s="17">
        <f t="shared" si="1"/>
        <v>0.67</v>
      </c>
      <c r="I690" s="17">
        <f t="shared" si="2"/>
        <v>0.16</v>
      </c>
      <c r="J690" s="49">
        <f> IFERROR(ROUND((VLOOKUP(B690, 'Top 50 Cities in Spain Demograp'!A:C, 3, FALSE) - MIN('Top 50 Cities in Spain Demograp'!C:C)) / (MAX('Top 50 Cities in Spain Demograp'!C:C) - MIN('Top 50 Cities in Spain Demograp'!C:C)), 2), "No income data")</f>
        <v>0.59</v>
      </c>
      <c r="K690" s="49">
        <f t="shared" si="3"/>
        <v>0.58</v>
      </c>
    </row>
    <row r="691">
      <c r="A691" s="16" t="s">
        <v>65</v>
      </c>
      <c r="B691" s="16" t="s">
        <v>69</v>
      </c>
      <c r="C691" s="16" t="s">
        <v>62</v>
      </c>
      <c r="D691" s="16" t="s">
        <v>58</v>
      </c>
      <c r="E691" s="17">
        <v>60.0</v>
      </c>
      <c r="F691" s="17">
        <f t="array" ref="F691">XLOOKUP(B691, 'Top 50 Cities in Spain Demograp'!A:A, 'Top 50 Cities in Spain Demograp'!B:B, "No data found", 0, 1)</f>
        <v>687488</v>
      </c>
      <c r="G691" s="17">
        <f>ROUND(MIN(VLOOKUP(CONCATENATE(C691, ":", D691), Pivots_Attractiveness_Score!$C$32:$D$55, 2, FALSE) / E691, 1), 2)</f>
        <v>1</v>
      </c>
      <c r="H691" s="17">
        <f t="shared" si="1"/>
        <v>0.58</v>
      </c>
      <c r="I691" s="17">
        <f t="shared" si="2"/>
        <v>0.16</v>
      </c>
      <c r="J691" s="49">
        <f> IFERROR(ROUND((VLOOKUP(B691, 'Top 50 Cities in Spain Demograp'!A:C, 3, FALSE) - MIN('Top 50 Cities in Spain Demograp'!C:C)) / (MAX('Top 50 Cities in Spain Demograp'!C:C) - MIN('Top 50 Cities in Spain Demograp'!C:C)), 2), "No income data")</f>
        <v>0.59</v>
      </c>
      <c r="K691" s="49">
        <f t="shared" si="3"/>
        <v>0.54</v>
      </c>
    </row>
    <row r="692">
      <c r="A692" s="16" t="s">
        <v>65</v>
      </c>
      <c r="B692" s="16" t="s">
        <v>69</v>
      </c>
      <c r="C692" s="16" t="s">
        <v>62</v>
      </c>
      <c r="D692" s="16" t="s">
        <v>59</v>
      </c>
      <c r="E692" s="17">
        <v>40.0</v>
      </c>
      <c r="F692" s="17">
        <f t="array" ref="F692">XLOOKUP(B692, 'Top 50 Cities in Spain Demograp'!A:A, 'Top 50 Cities in Spain Demograp'!B:B, "No data found", 0, 1)</f>
        <v>687488</v>
      </c>
      <c r="G692" s="17">
        <f>ROUND(MIN(VLOOKUP(CONCATENATE(C692, ":", D692), Pivots_Attractiveness_Score!$C$32:$D$55, 2, FALSE) / E692, 1), 2)</f>
        <v>1</v>
      </c>
      <c r="H692" s="17">
        <f t="shared" si="1"/>
        <v>0.38</v>
      </c>
      <c r="I692" s="17">
        <f t="shared" si="2"/>
        <v>0.16</v>
      </c>
      <c r="J692" s="49">
        <f> IFERROR(ROUND((VLOOKUP(B692, 'Top 50 Cities in Spain Demograp'!A:C, 3, FALSE) - MIN('Top 50 Cities in Spain Demograp'!C:C)) / (MAX('Top 50 Cities in Spain Demograp'!C:C) - MIN('Top 50 Cities in Spain Demograp'!C:C)), 2), "No income data")</f>
        <v>0.59</v>
      </c>
      <c r="K692" s="49">
        <f t="shared" si="3"/>
        <v>0.46</v>
      </c>
    </row>
    <row r="693">
      <c r="A693" s="16" t="s">
        <v>65</v>
      </c>
      <c r="B693" s="16" t="s">
        <v>69</v>
      </c>
      <c r="C693" s="16" t="s">
        <v>62</v>
      </c>
      <c r="D693" s="16" t="s">
        <v>60</v>
      </c>
      <c r="E693" s="17">
        <v>45.0</v>
      </c>
      <c r="F693" s="17">
        <f t="array" ref="F693">XLOOKUP(B693, 'Top 50 Cities in Spain Demograp'!A:A, 'Top 50 Cities in Spain Demograp'!B:B, "No data found", 0, 1)</f>
        <v>687488</v>
      </c>
      <c r="G693" s="17">
        <f>ROUND(MIN(VLOOKUP(CONCATENATE(C693, ":", D693), Pivots_Attractiveness_Score!$C$32:$D$55, 2, FALSE) / E693, 1), 2)</f>
        <v>1</v>
      </c>
      <c r="H693" s="17">
        <f t="shared" si="1"/>
        <v>0.43</v>
      </c>
      <c r="I693" s="17">
        <f t="shared" si="2"/>
        <v>0.16</v>
      </c>
      <c r="J693" s="49">
        <f> IFERROR(ROUND((VLOOKUP(B693, 'Top 50 Cities in Spain Demograp'!A:C, 3, FALSE) - MIN('Top 50 Cities in Spain Demograp'!C:C)) / (MAX('Top 50 Cities in Spain Demograp'!C:C) - MIN('Top 50 Cities in Spain Demograp'!C:C)), 2), "No income data")</f>
        <v>0.59</v>
      </c>
      <c r="K693" s="49">
        <f t="shared" si="3"/>
        <v>0.48</v>
      </c>
    </row>
    <row r="694">
      <c r="A694" s="16" t="s">
        <v>65</v>
      </c>
      <c r="B694" s="16" t="s">
        <v>69</v>
      </c>
      <c r="C694" s="16" t="s">
        <v>63</v>
      </c>
      <c r="D694" s="16" t="s">
        <v>57</v>
      </c>
      <c r="E694" s="17">
        <v>62.0</v>
      </c>
      <c r="F694" s="17">
        <f t="array" ref="F694">XLOOKUP(B694, 'Top 50 Cities in Spain Demograp'!A:A, 'Top 50 Cities in Spain Demograp'!B:B, "No data found", 0, 1)</f>
        <v>687488</v>
      </c>
      <c r="G694" s="17">
        <f>ROUND(MIN(VLOOKUP(CONCATENATE(C694, ":", D694), Pivots_Attractiveness_Score!$C$32:$D$55, 2, FALSE) / E694, 1), 2)</f>
        <v>1</v>
      </c>
      <c r="H694" s="17">
        <f t="shared" si="1"/>
        <v>0.6</v>
      </c>
      <c r="I694" s="17">
        <f t="shared" si="2"/>
        <v>0.16</v>
      </c>
      <c r="J694" s="49">
        <f> IFERROR(ROUND((VLOOKUP(B694, 'Top 50 Cities in Spain Demograp'!A:C, 3, FALSE) - MIN('Top 50 Cities in Spain Demograp'!C:C)) / (MAX('Top 50 Cities in Spain Demograp'!C:C) - MIN('Top 50 Cities in Spain Demograp'!C:C)), 2), "No income data")</f>
        <v>0.59</v>
      </c>
      <c r="K694" s="49">
        <f t="shared" si="3"/>
        <v>0.55</v>
      </c>
    </row>
    <row r="695">
      <c r="A695" s="16" t="s">
        <v>65</v>
      </c>
      <c r="B695" s="16" t="s">
        <v>69</v>
      </c>
      <c r="C695" s="16" t="s">
        <v>63</v>
      </c>
      <c r="D695" s="16" t="s">
        <v>58</v>
      </c>
      <c r="E695" s="17">
        <v>55.0</v>
      </c>
      <c r="F695" s="17">
        <f t="array" ref="F695">XLOOKUP(B695, 'Top 50 Cities in Spain Demograp'!A:A, 'Top 50 Cities in Spain Demograp'!B:B, "No data found", 0, 1)</f>
        <v>687488</v>
      </c>
      <c r="G695" s="17">
        <f>ROUND(MIN(VLOOKUP(CONCATENATE(C695, ":", D695), Pivots_Attractiveness_Score!$C$32:$D$55, 2, FALSE) / E695, 1), 2)</f>
        <v>1</v>
      </c>
      <c r="H695" s="17">
        <f t="shared" si="1"/>
        <v>0.53</v>
      </c>
      <c r="I695" s="17">
        <f t="shared" si="2"/>
        <v>0.16</v>
      </c>
      <c r="J695" s="49">
        <f> IFERROR(ROUND((VLOOKUP(B695, 'Top 50 Cities in Spain Demograp'!A:C, 3, FALSE) - MIN('Top 50 Cities in Spain Demograp'!C:C)) / (MAX('Top 50 Cities in Spain Demograp'!C:C) - MIN('Top 50 Cities in Spain Demograp'!C:C)), 2), "No income data")</f>
        <v>0.59</v>
      </c>
      <c r="K695" s="49">
        <f t="shared" si="3"/>
        <v>0.52</v>
      </c>
    </row>
    <row r="696">
      <c r="A696" s="16" t="s">
        <v>65</v>
      </c>
      <c r="B696" s="16" t="s">
        <v>69</v>
      </c>
      <c r="C696" s="16" t="s">
        <v>63</v>
      </c>
      <c r="D696" s="16" t="s">
        <v>59</v>
      </c>
      <c r="E696" s="17">
        <v>35.0</v>
      </c>
      <c r="F696" s="17">
        <f t="array" ref="F696">XLOOKUP(B696, 'Top 50 Cities in Spain Demograp'!A:A, 'Top 50 Cities in Spain Demograp'!B:B, "No data found", 0, 1)</f>
        <v>687488</v>
      </c>
      <c r="G696" s="17">
        <f>ROUND(MIN(VLOOKUP(CONCATENATE(C696, ":", D696), Pivots_Attractiveness_Score!$C$32:$D$55, 2, FALSE) / E696, 1), 2)</f>
        <v>1</v>
      </c>
      <c r="H696" s="17">
        <f t="shared" si="1"/>
        <v>0.32</v>
      </c>
      <c r="I696" s="17">
        <f t="shared" si="2"/>
        <v>0.16</v>
      </c>
      <c r="J696" s="49">
        <f> IFERROR(ROUND((VLOOKUP(B696, 'Top 50 Cities in Spain Demograp'!A:C, 3, FALSE) - MIN('Top 50 Cities in Spain Demograp'!C:C)) / (MAX('Top 50 Cities in Spain Demograp'!C:C) - MIN('Top 50 Cities in Spain Demograp'!C:C)), 2), "No income data")</f>
        <v>0.59</v>
      </c>
      <c r="K696" s="49">
        <f t="shared" si="3"/>
        <v>0.44</v>
      </c>
    </row>
    <row r="697">
      <c r="A697" s="16" t="s">
        <v>65</v>
      </c>
      <c r="B697" s="16" t="s">
        <v>69</v>
      </c>
      <c r="C697" s="16" t="s">
        <v>63</v>
      </c>
      <c r="D697" s="16" t="s">
        <v>60</v>
      </c>
      <c r="E697" s="17">
        <v>35.0</v>
      </c>
      <c r="F697" s="17">
        <f t="array" ref="F697">XLOOKUP(B697, 'Top 50 Cities in Spain Demograp'!A:A, 'Top 50 Cities in Spain Demograp'!B:B, "No data found", 0, 1)</f>
        <v>687488</v>
      </c>
      <c r="G697" s="17">
        <f>ROUND(MIN(VLOOKUP(CONCATENATE(C697, ":", D697), Pivots_Attractiveness_Score!$C$32:$D$55, 2, FALSE) / E697, 1), 2)</f>
        <v>1</v>
      </c>
      <c r="H697" s="17">
        <f t="shared" si="1"/>
        <v>0.32</v>
      </c>
      <c r="I697" s="17">
        <f t="shared" si="2"/>
        <v>0.16</v>
      </c>
      <c r="J697" s="49">
        <f> IFERROR(ROUND((VLOOKUP(B697, 'Top 50 Cities in Spain Demograp'!A:C, 3, FALSE) - MIN('Top 50 Cities in Spain Demograp'!C:C)) / (MAX('Top 50 Cities in Spain Demograp'!C:C) - MIN('Top 50 Cities in Spain Demograp'!C:C)), 2), "No income data")</f>
        <v>0.59</v>
      </c>
      <c r="K697" s="49">
        <f t="shared" si="3"/>
        <v>0.44</v>
      </c>
    </row>
    <row r="698">
      <c r="A698" s="16" t="s">
        <v>65</v>
      </c>
      <c r="B698" s="16" t="s">
        <v>69</v>
      </c>
      <c r="C698" s="16" t="s">
        <v>64</v>
      </c>
      <c r="D698" s="16" t="s">
        <v>57</v>
      </c>
      <c r="E698" s="17">
        <v>40.0</v>
      </c>
      <c r="F698" s="17">
        <f t="array" ref="F698">XLOOKUP(B698, 'Top 50 Cities in Spain Demograp'!A:A, 'Top 50 Cities in Spain Demograp'!B:B, "No data found", 0, 1)</f>
        <v>687488</v>
      </c>
      <c r="G698" s="17">
        <f>ROUND(MIN(VLOOKUP(CONCATENATE(C698, ":", D698), Pivots_Attractiveness_Score!$C$32:$D$55, 2, FALSE) / E698, 1), 2)</f>
        <v>1</v>
      </c>
      <c r="H698" s="17">
        <f t="shared" si="1"/>
        <v>0.38</v>
      </c>
      <c r="I698" s="17">
        <f t="shared" si="2"/>
        <v>0.16</v>
      </c>
      <c r="J698" s="49">
        <f> IFERROR(ROUND((VLOOKUP(B698, 'Top 50 Cities in Spain Demograp'!A:C, 3, FALSE) - MIN('Top 50 Cities in Spain Demograp'!C:C)) / (MAX('Top 50 Cities in Spain Demograp'!C:C) - MIN('Top 50 Cities in Spain Demograp'!C:C)), 2), "No income data")</f>
        <v>0.59</v>
      </c>
      <c r="K698" s="49">
        <f t="shared" si="3"/>
        <v>0.46</v>
      </c>
    </row>
    <row r="699">
      <c r="A699" s="16" t="s">
        <v>65</v>
      </c>
      <c r="B699" s="16" t="s">
        <v>69</v>
      </c>
      <c r="C699" s="16" t="s">
        <v>64</v>
      </c>
      <c r="D699" s="16" t="s">
        <v>58</v>
      </c>
      <c r="E699" s="17">
        <v>16.0</v>
      </c>
      <c r="F699" s="17">
        <f t="array" ref="F699">XLOOKUP(B699, 'Top 50 Cities in Spain Demograp'!A:A, 'Top 50 Cities in Spain Demograp'!B:B, "No data found", 0, 1)</f>
        <v>687488</v>
      </c>
      <c r="G699" s="17">
        <f>ROUND(MIN(VLOOKUP(CONCATENATE(C699, ":", D699), Pivots_Attractiveness_Score!$C$32:$D$55, 2, FALSE) / E699, 1), 2)</f>
        <v>1</v>
      </c>
      <c r="H699" s="17">
        <f t="shared" si="1"/>
        <v>0.13</v>
      </c>
      <c r="I699" s="17">
        <f t="shared" si="2"/>
        <v>0.16</v>
      </c>
      <c r="J699" s="49">
        <f> IFERROR(ROUND((VLOOKUP(B699, 'Top 50 Cities in Spain Demograp'!A:C, 3, FALSE) - MIN('Top 50 Cities in Spain Demograp'!C:C)) / (MAX('Top 50 Cities in Spain Demograp'!C:C) - MIN('Top 50 Cities in Spain Demograp'!C:C)), 2), "No income data")</f>
        <v>0.59</v>
      </c>
      <c r="K699" s="49">
        <f t="shared" si="3"/>
        <v>0.36</v>
      </c>
    </row>
    <row r="700">
      <c r="A700" s="16" t="s">
        <v>65</v>
      </c>
      <c r="B700" s="16" t="s">
        <v>69</v>
      </c>
      <c r="C700" s="16" t="s">
        <v>64</v>
      </c>
      <c r="D700" s="16" t="s">
        <v>59</v>
      </c>
      <c r="E700" s="17">
        <v>28.0</v>
      </c>
      <c r="F700" s="17">
        <f t="array" ref="F700">XLOOKUP(B700, 'Top 50 Cities in Spain Demograp'!A:A, 'Top 50 Cities in Spain Demograp'!B:B, "No data found", 0, 1)</f>
        <v>687488</v>
      </c>
      <c r="G700" s="17">
        <f>ROUND(MIN(VLOOKUP(CONCATENATE(C700, ":", D700), Pivots_Attractiveness_Score!$C$32:$D$55, 2, FALSE) / E700, 1), 2)</f>
        <v>1</v>
      </c>
      <c r="H700" s="17">
        <f t="shared" si="1"/>
        <v>0.25</v>
      </c>
      <c r="I700" s="17">
        <f t="shared" si="2"/>
        <v>0.16</v>
      </c>
      <c r="J700" s="49">
        <f> IFERROR(ROUND((VLOOKUP(B700, 'Top 50 Cities in Spain Demograp'!A:C, 3, FALSE) - MIN('Top 50 Cities in Spain Demograp'!C:C)) / (MAX('Top 50 Cities in Spain Demograp'!C:C) - MIN('Top 50 Cities in Spain Demograp'!C:C)), 2), "No income data")</f>
        <v>0.59</v>
      </c>
      <c r="K700" s="49">
        <f t="shared" si="3"/>
        <v>0.41</v>
      </c>
    </row>
    <row r="701">
      <c r="A701" s="16" t="s">
        <v>65</v>
      </c>
      <c r="B701" s="16" t="s">
        <v>69</v>
      </c>
      <c r="C701" s="16" t="s">
        <v>64</v>
      </c>
      <c r="D701" s="16" t="s">
        <v>60</v>
      </c>
      <c r="E701" s="17">
        <v>12.0</v>
      </c>
      <c r="F701" s="17">
        <f t="array" ref="F701">XLOOKUP(B701, 'Top 50 Cities in Spain Demograp'!A:A, 'Top 50 Cities in Spain Demograp'!B:B, "No data found", 0, 1)</f>
        <v>687488</v>
      </c>
      <c r="G701" s="17">
        <f>ROUND(MIN(VLOOKUP(CONCATENATE(C701, ":", D701), Pivots_Attractiveness_Score!$C$32:$D$55, 2, FALSE) / E701, 1), 2)</f>
        <v>1</v>
      </c>
      <c r="H701" s="17">
        <f t="shared" si="1"/>
        <v>0.08</v>
      </c>
      <c r="I701" s="17">
        <f t="shared" si="2"/>
        <v>0.16</v>
      </c>
      <c r="J701" s="49">
        <f> IFERROR(ROUND((VLOOKUP(B701, 'Top 50 Cities in Spain Demograp'!A:C, 3, FALSE) - MIN('Top 50 Cities in Spain Demograp'!C:C)) / (MAX('Top 50 Cities in Spain Demograp'!C:C) - MIN('Top 50 Cities in Spain Demograp'!C:C)), 2), "No income data")</f>
        <v>0.59</v>
      </c>
      <c r="K701" s="49">
        <f t="shared" si="3"/>
        <v>0.34</v>
      </c>
    </row>
    <row r="702">
      <c r="A702" s="16" t="s">
        <v>65</v>
      </c>
      <c r="B702" s="16" t="s">
        <v>70</v>
      </c>
      <c r="C702" s="16" t="s">
        <v>56</v>
      </c>
      <c r="D702" s="16" t="s">
        <v>57</v>
      </c>
      <c r="E702" s="17">
        <v>78.0</v>
      </c>
      <c r="F702" s="17">
        <f t="array" ref="F702">XLOOKUP(B702, 'Top 50 Cities in Spain Demograp'!A:A, 'Top 50 Cities in Spain Demograp'!B:B, "No data found", 0, 1)</f>
        <v>678104</v>
      </c>
      <c r="G702" s="17">
        <f>ROUND(MIN(VLOOKUP(CONCATENATE(C702, ":", D702), Pivots_Attractiveness_Score!$C$32:$D$55, 2, FALSE) / E702, 1), 2)</f>
        <v>1</v>
      </c>
      <c r="H702" s="17">
        <f t="shared" si="1"/>
        <v>0.77</v>
      </c>
      <c r="I702" s="17">
        <f t="shared" si="2"/>
        <v>0.15</v>
      </c>
      <c r="J702" s="49">
        <f> IFERROR(ROUND((VLOOKUP(B702, 'Top 50 Cities in Spain Demograp'!A:C, 3, FALSE) - MIN('Top 50 Cities in Spain Demograp'!C:C)) / (MAX('Top 50 Cities in Spain Demograp'!C:C) - MIN('Top 50 Cities in Spain Demograp'!C:C)), 2), "No income data")</f>
        <v>0.48</v>
      </c>
      <c r="K702" s="49">
        <f t="shared" si="3"/>
        <v>0.6</v>
      </c>
    </row>
    <row r="703">
      <c r="A703" s="16" t="s">
        <v>65</v>
      </c>
      <c r="B703" s="16" t="s">
        <v>70</v>
      </c>
      <c r="C703" s="16" t="s">
        <v>56</v>
      </c>
      <c r="D703" s="16" t="s">
        <v>58</v>
      </c>
      <c r="E703" s="17">
        <v>75.0</v>
      </c>
      <c r="F703" s="17">
        <f t="array" ref="F703">XLOOKUP(B703, 'Top 50 Cities in Spain Demograp'!A:A, 'Top 50 Cities in Spain Demograp'!B:B, "No data found", 0, 1)</f>
        <v>678104</v>
      </c>
      <c r="G703" s="17">
        <f>ROUND(MIN(VLOOKUP(CONCATENATE(C703, ":", D703), Pivots_Attractiveness_Score!$C$32:$D$55, 2, FALSE) / E703, 1), 2)</f>
        <v>1</v>
      </c>
      <c r="H703" s="17">
        <f t="shared" si="1"/>
        <v>0.74</v>
      </c>
      <c r="I703" s="17">
        <f t="shared" si="2"/>
        <v>0.15</v>
      </c>
      <c r="J703" s="49">
        <f> IFERROR(ROUND((VLOOKUP(B703, 'Top 50 Cities in Spain Demograp'!A:C, 3, FALSE) - MIN('Top 50 Cities in Spain Demograp'!C:C)) / (MAX('Top 50 Cities in Spain Demograp'!C:C) - MIN('Top 50 Cities in Spain Demograp'!C:C)), 2), "No income data")</f>
        <v>0.48</v>
      </c>
      <c r="K703" s="49">
        <f t="shared" si="3"/>
        <v>0.59</v>
      </c>
    </row>
    <row r="704">
      <c r="A704" s="16" t="s">
        <v>65</v>
      </c>
      <c r="B704" s="16" t="s">
        <v>70</v>
      </c>
      <c r="C704" s="16" t="s">
        <v>56</v>
      </c>
      <c r="D704" s="16" t="s">
        <v>59</v>
      </c>
      <c r="E704" s="17">
        <v>50.0</v>
      </c>
      <c r="F704" s="17">
        <f t="array" ref="F704">XLOOKUP(B704, 'Top 50 Cities in Spain Demograp'!A:A, 'Top 50 Cities in Spain Demograp'!B:B, "No data found", 0, 1)</f>
        <v>678104</v>
      </c>
      <c r="G704" s="17">
        <f>ROUND(MIN(VLOOKUP(CONCATENATE(C704, ":", D704), Pivots_Attractiveness_Score!$C$32:$D$55, 2, FALSE) / E704, 1), 2)</f>
        <v>1</v>
      </c>
      <c r="H704" s="17">
        <f t="shared" si="1"/>
        <v>0.48</v>
      </c>
      <c r="I704" s="17">
        <f t="shared" si="2"/>
        <v>0.15</v>
      </c>
      <c r="J704" s="49">
        <f> IFERROR(ROUND((VLOOKUP(B704, 'Top 50 Cities in Spain Demograp'!A:C, 3, FALSE) - MIN('Top 50 Cities in Spain Demograp'!C:C)) / (MAX('Top 50 Cities in Spain Demograp'!C:C) - MIN('Top 50 Cities in Spain Demograp'!C:C)), 2), "No income data")</f>
        <v>0.48</v>
      </c>
      <c r="K704" s="49">
        <f t="shared" si="3"/>
        <v>0.49</v>
      </c>
    </row>
    <row r="705">
      <c r="A705" s="16" t="s">
        <v>65</v>
      </c>
      <c r="B705" s="16" t="s">
        <v>70</v>
      </c>
      <c r="C705" s="16" t="s">
        <v>56</v>
      </c>
      <c r="D705" s="16" t="s">
        <v>60</v>
      </c>
      <c r="E705" s="17">
        <v>40.0</v>
      </c>
      <c r="F705" s="17">
        <f t="array" ref="F705">XLOOKUP(B705, 'Top 50 Cities in Spain Demograp'!A:A, 'Top 50 Cities in Spain Demograp'!B:B, "No data found", 0, 1)</f>
        <v>678104</v>
      </c>
      <c r="G705" s="17">
        <f>ROUND(MIN(VLOOKUP(CONCATENATE(C705, ":", D705), Pivots_Attractiveness_Score!$C$32:$D$55, 2, FALSE) / E705, 1), 2)</f>
        <v>1</v>
      </c>
      <c r="H705" s="17">
        <f t="shared" si="1"/>
        <v>0.38</v>
      </c>
      <c r="I705" s="17">
        <f t="shared" si="2"/>
        <v>0.15</v>
      </c>
      <c r="J705" s="49">
        <f> IFERROR(ROUND((VLOOKUP(B705, 'Top 50 Cities in Spain Demograp'!A:C, 3, FALSE) - MIN('Top 50 Cities in Spain Demograp'!C:C)) / (MAX('Top 50 Cities in Spain Demograp'!C:C) - MIN('Top 50 Cities in Spain Demograp'!C:C)), 2), "No income data")</f>
        <v>0.48</v>
      </c>
      <c r="K705" s="49">
        <f t="shared" si="3"/>
        <v>0.45</v>
      </c>
    </row>
    <row r="706">
      <c r="A706" s="16" t="s">
        <v>65</v>
      </c>
      <c r="B706" s="16" t="s">
        <v>70</v>
      </c>
      <c r="C706" s="16" t="s">
        <v>61</v>
      </c>
      <c r="D706" s="16" t="s">
        <v>57</v>
      </c>
      <c r="E706" s="17">
        <v>65.0</v>
      </c>
      <c r="F706" s="17">
        <f t="array" ref="F706">XLOOKUP(B706, 'Top 50 Cities in Spain Demograp'!A:A, 'Top 50 Cities in Spain Demograp'!B:B, "No data found", 0, 1)</f>
        <v>678104</v>
      </c>
      <c r="G706" s="17">
        <f>ROUND(MIN(VLOOKUP(CONCATENATE(C706, ":", D706), Pivots_Attractiveness_Score!$C$32:$D$55, 2, FALSE) / E706, 1), 2)</f>
        <v>1</v>
      </c>
      <c r="H706" s="17">
        <f t="shared" si="1"/>
        <v>0.64</v>
      </c>
      <c r="I706" s="17">
        <f t="shared" si="2"/>
        <v>0.15</v>
      </c>
      <c r="J706" s="49">
        <f> IFERROR(ROUND((VLOOKUP(B706, 'Top 50 Cities in Spain Demograp'!A:C, 3, FALSE) - MIN('Top 50 Cities in Spain Demograp'!C:C)) / (MAX('Top 50 Cities in Spain Demograp'!C:C) - MIN('Top 50 Cities in Spain Demograp'!C:C)), 2), "No income data")</f>
        <v>0.48</v>
      </c>
      <c r="K706" s="49">
        <f t="shared" si="3"/>
        <v>0.55</v>
      </c>
    </row>
    <row r="707">
      <c r="A707" s="16" t="s">
        <v>65</v>
      </c>
      <c r="B707" s="16" t="s">
        <v>70</v>
      </c>
      <c r="C707" s="16" t="s">
        <v>61</v>
      </c>
      <c r="D707" s="16" t="s">
        <v>58</v>
      </c>
      <c r="E707" s="17">
        <v>58.0</v>
      </c>
      <c r="F707" s="17">
        <f t="array" ref="F707">XLOOKUP(B707, 'Top 50 Cities in Spain Demograp'!A:A, 'Top 50 Cities in Spain Demograp'!B:B, "No data found", 0, 1)</f>
        <v>678104</v>
      </c>
      <c r="G707" s="17">
        <f>ROUND(MIN(VLOOKUP(CONCATENATE(C707, ":", D707), Pivots_Attractiveness_Score!$C$32:$D$55, 2, FALSE) / E707, 1), 2)</f>
        <v>1</v>
      </c>
      <c r="H707" s="17">
        <f t="shared" si="1"/>
        <v>0.56</v>
      </c>
      <c r="I707" s="17">
        <f t="shared" si="2"/>
        <v>0.15</v>
      </c>
      <c r="J707" s="49">
        <f> IFERROR(ROUND((VLOOKUP(B707, 'Top 50 Cities in Spain Demograp'!A:C, 3, FALSE) - MIN('Top 50 Cities in Spain Demograp'!C:C)) / (MAX('Top 50 Cities in Spain Demograp'!C:C) - MIN('Top 50 Cities in Spain Demograp'!C:C)), 2), "No income data")</f>
        <v>0.48</v>
      </c>
      <c r="K707" s="49">
        <f t="shared" si="3"/>
        <v>0.52</v>
      </c>
    </row>
    <row r="708">
      <c r="A708" s="16" t="s">
        <v>65</v>
      </c>
      <c r="B708" s="16" t="s">
        <v>70</v>
      </c>
      <c r="C708" s="16" t="s">
        <v>61</v>
      </c>
      <c r="D708" s="16" t="s">
        <v>59</v>
      </c>
      <c r="E708" s="17">
        <v>35.0</v>
      </c>
      <c r="F708" s="17">
        <f t="array" ref="F708">XLOOKUP(B708, 'Top 50 Cities in Spain Demograp'!A:A, 'Top 50 Cities in Spain Demograp'!B:B, "No data found", 0, 1)</f>
        <v>678104</v>
      </c>
      <c r="G708" s="17">
        <f>ROUND(MIN(VLOOKUP(CONCATENATE(C708, ":", D708), Pivots_Attractiveness_Score!$C$32:$D$55, 2, FALSE) / E708, 1), 2)</f>
        <v>1</v>
      </c>
      <c r="H708" s="17">
        <f t="shared" si="1"/>
        <v>0.32</v>
      </c>
      <c r="I708" s="17">
        <f t="shared" si="2"/>
        <v>0.15</v>
      </c>
      <c r="J708" s="49">
        <f> IFERROR(ROUND((VLOOKUP(B708, 'Top 50 Cities in Spain Demograp'!A:C, 3, FALSE) - MIN('Top 50 Cities in Spain Demograp'!C:C)) / (MAX('Top 50 Cities in Spain Demograp'!C:C) - MIN('Top 50 Cities in Spain Demograp'!C:C)), 2), "No income data")</f>
        <v>0.48</v>
      </c>
      <c r="K708" s="49">
        <f t="shared" si="3"/>
        <v>0.42</v>
      </c>
    </row>
    <row r="709">
      <c r="A709" s="16" t="s">
        <v>65</v>
      </c>
      <c r="B709" s="16" t="s">
        <v>70</v>
      </c>
      <c r="C709" s="16" t="s">
        <v>61</v>
      </c>
      <c r="D709" s="16" t="s">
        <v>60</v>
      </c>
      <c r="E709" s="17">
        <v>25.0</v>
      </c>
      <c r="F709" s="17">
        <f t="array" ref="F709">XLOOKUP(B709, 'Top 50 Cities in Spain Demograp'!A:A, 'Top 50 Cities in Spain Demograp'!B:B, "No data found", 0, 1)</f>
        <v>678104</v>
      </c>
      <c r="G709" s="17">
        <f>ROUND(MIN(VLOOKUP(CONCATENATE(C709, ":", D709), Pivots_Attractiveness_Score!$C$32:$D$55, 2, FALSE) / E709, 1), 2)</f>
        <v>1</v>
      </c>
      <c r="H709" s="17">
        <f t="shared" si="1"/>
        <v>0.22</v>
      </c>
      <c r="I709" s="17">
        <f t="shared" si="2"/>
        <v>0.15</v>
      </c>
      <c r="J709" s="49">
        <f> IFERROR(ROUND((VLOOKUP(B709, 'Top 50 Cities in Spain Demograp'!A:C, 3, FALSE) - MIN('Top 50 Cities in Spain Demograp'!C:C)) / (MAX('Top 50 Cities in Spain Demograp'!C:C) - MIN('Top 50 Cities in Spain Demograp'!C:C)), 2), "No income data")</f>
        <v>0.48</v>
      </c>
      <c r="K709" s="49">
        <f t="shared" si="3"/>
        <v>0.38</v>
      </c>
    </row>
    <row r="710">
      <c r="A710" s="16" t="s">
        <v>65</v>
      </c>
      <c r="B710" s="16" t="s">
        <v>70</v>
      </c>
      <c r="C710" s="16" t="s">
        <v>62</v>
      </c>
      <c r="D710" s="16" t="s">
        <v>57</v>
      </c>
      <c r="E710" s="17">
        <v>62.0</v>
      </c>
      <c r="F710" s="17">
        <f t="array" ref="F710">XLOOKUP(B710, 'Top 50 Cities in Spain Demograp'!A:A, 'Top 50 Cities in Spain Demograp'!B:B, "No data found", 0, 1)</f>
        <v>678104</v>
      </c>
      <c r="G710" s="17">
        <f>ROUND(MIN(VLOOKUP(CONCATENATE(C710, ":", D710), Pivots_Attractiveness_Score!$C$32:$D$55, 2, FALSE) / E710, 1), 2)</f>
        <v>1</v>
      </c>
      <c r="H710" s="17">
        <f t="shared" si="1"/>
        <v>0.6</v>
      </c>
      <c r="I710" s="17">
        <f t="shared" si="2"/>
        <v>0.15</v>
      </c>
      <c r="J710" s="49">
        <f> IFERROR(ROUND((VLOOKUP(B710, 'Top 50 Cities in Spain Demograp'!A:C, 3, FALSE) - MIN('Top 50 Cities in Spain Demograp'!C:C)) / (MAX('Top 50 Cities in Spain Demograp'!C:C) - MIN('Top 50 Cities in Spain Demograp'!C:C)), 2), "No income data")</f>
        <v>0.48</v>
      </c>
      <c r="K710" s="49">
        <f t="shared" si="3"/>
        <v>0.53</v>
      </c>
    </row>
    <row r="711">
      <c r="A711" s="16" t="s">
        <v>65</v>
      </c>
      <c r="B711" s="16" t="s">
        <v>70</v>
      </c>
      <c r="C711" s="16" t="s">
        <v>62</v>
      </c>
      <c r="D711" s="16" t="s">
        <v>58</v>
      </c>
      <c r="E711" s="17">
        <v>54.0</v>
      </c>
      <c r="F711" s="17">
        <f t="array" ref="F711">XLOOKUP(B711, 'Top 50 Cities in Spain Demograp'!A:A, 'Top 50 Cities in Spain Demograp'!B:B, "No data found", 0, 1)</f>
        <v>678104</v>
      </c>
      <c r="G711" s="17">
        <f>ROUND(MIN(VLOOKUP(CONCATENATE(C711, ":", D711), Pivots_Attractiveness_Score!$C$32:$D$55, 2, FALSE) / E711, 1), 2)</f>
        <v>1</v>
      </c>
      <c r="H711" s="17">
        <f t="shared" si="1"/>
        <v>0.52</v>
      </c>
      <c r="I711" s="17">
        <f t="shared" si="2"/>
        <v>0.15</v>
      </c>
      <c r="J711" s="49">
        <f> IFERROR(ROUND((VLOOKUP(B711, 'Top 50 Cities in Spain Demograp'!A:C, 3, FALSE) - MIN('Top 50 Cities in Spain Demograp'!C:C)) / (MAX('Top 50 Cities in Spain Demograp'!C:C) - MIN('Top 50 Cities in Spain Demograp'!C:C)), 2), "No income data")</f>
        <v>0.48</v>
      </c>
      <c r="K711" s="49">
        <f t="shared" si="3"/>
        <v>0.5</v>
      </c>
    </row>
    <row r="712">
      <c r="A712" s="16" t="s">
        <v>65</v>
      </c>
      <c r="B712" s="16" t="s">
        <v>70</v>
      </c>
      <c r="C712" s="16" t="s">
        <v>62</v>
      </c>
      <c r="D712" s="16" t="s">
        <v>59</v>
      </c>
      <c r="E712" s="17">
        <v>32.0</v>
      </c>
      <c r="F712" s="17">
        <f t="array" ref="F712">XLOOKUP(B712, 'Top 50 Cities in Spain Demograp'!A:A, 'Top 50 Cities in Spain Demograp'!B:B, "No data found", 0, 1)</f>
        <v>678104</v>
      </c>
      <c r="G712" s="17">
        <f>ROUND(MIN(VLOOKUP(CONCATENATE(C712, ":", D712), Pivots_Attractiveness_Score!$C$32:$D$55, 2, FALSE) / E712, 1), 2)</f>
        <v>1</v>
      </c>
      <c r="H712" s="17">
        <f t="shared" si="1"/>
        <v>0.29</v>
      </c>
      <c r="I712" s="17">
        <f t="shared" si="2"/>
        <v>0.15</v>
      </c>
      <c r="J712" s="49">
        <f> IFERROR(ROUND((VLOOKUP(B712, 'Top 50 Cities in Spain Demograp'!A:C, 3, FALSE) - MIN('Top 50 Cities in Spain Demograp'!C:C)) / (MAX('Top 50 Cities in Spain Demograp'!C:C) - MIN('Top 50 Cities in Spain Demograp'!C:C)), 2), "No income data")</f>
        <v>0.48</v>
      </c>
      <c r="K712" s="49">
        <f t="shared" si="3"/>
        <v>0.41</v>
      </c>
    </row>
    <row r="713">
      <c r="A713" s="16" t="s">
        <v>65</v>
      </c>
      <c r="B713" s="16" t="s">
        <v>70</v>
      </c>
      <c r="C713" s="16" t="s">
        <v>62</v>
      </c>
      <c r="D713" s="16" t="s">
        <v>60</v>
      </c>
      <c r="E713" s="17">
        <v>22.0</v>
      </c>
      <c r="F713" s="17">
        <f t="array" ref="F713">XLOOKUP(B713, 'Top 50 Cities in Spain Demograp'!A:A, 'Top 50 Cities in Spain Demograp'!B:B, "No data found", 0, 1)</f>
        <v>678104</v>
      </c>
      <c r="G713" s="17">
        <f>ROUND(MIN(VLOOKUP(CONCATENATE(C713, ":", D713), Pivots_Attractiveness_Score!$C$32:$D$55, 2, FALSE) / E713, 1), 2)</f>
        <v>1</v>
      </c>
      <c r="H713" s="17">
        <f t="shared" si="1"/>
        <v>0.19</v>
      </c>
      <c r="I713" s="17">
        <f t="shared" si="2"/>
        <v>0.15</v>
      </c>
      <c r="J713" s="49">
        <f> IFERROR(ROUND((VLOOKUP(B713, 'Top 50 Cities in Spain Demograp'!A:C, 3, FALSE) - MIN('Top 50 Cities in Spain Demograp'!C:C)) / (MAX('Top 50 Cities in Spain Demograp'!C:C) - MIN('Top 50 Cities in Spain Demograp'!C:C)), 2), "No income data")</f>
        <v>0.48</v>
      </c>
      <c r="K713" s="49">
        <f t="shared" si="3"/>
        <v>0.37</v>
      </c>
    </row>
    <row r="714">
      <c r="A714" s="16" t="s">
        <v>65</v>
      </c>
      <c r="B714" s="16" t="s">
        <v>70</v>
      </c>
      <c r="C714" s="16" t="s">
        <v>63</v>
      </c>
      <c r="D714" s="16" t="s">
        <v>57</v>
      </c>
      <c r="E714" s="17">
        <v>58.0</v>
      </c>
      <c r="F714" s="17">
        <f t="array" ref="F714">XLOOKUP(B714, 'Top 50 Cities in Spain Demograp'!A:A, 'Top 50 Cities in Spain Demograp'!B:B, "No data found", 0, 1)</f>
        <v>678104</v>
      </c>
      <c r="G714" s="17">
        <f>ROUND(MIN(VLOOKUP(CONCATENATE(C714, ":", D714), Pivots_Attractiveness_Score!$C$32:$D$55, 2, FALSE) / E714, 1), 2)</f>
        <v>1</v>
      </c>
      <c r="H714" s="17">
        <f t="shared" si="1"/>
        <v>0.56</v>
      </c>
      <c r="I714" s="17">
        <f t="shared" si="2"/>
        <v>0.15</v>
      </c>
      <c r="J714" s="49">
        <f> IFERROR(ROUND((VLOOKUP(B714, 'Top 50 Cities in Spain Demograp'!A:C, 3, FALSE) - MIN('Top 50 Cities in Spain Demograp'!C:C)) / (MAX('Top 50 Cities in Spain Demograp'!C:C) - MIN('Top 50 Cities in Spain Demograp'!C:C)), 2), "No income data")</f>
        <v>0.48</v>
      </c>
      <c r="K714" s="49">
        <f t="shared" si="3"/>
        <v>0.52</v>
      </c>
    </row>
    <row r="715">
      <c r="A715" s="16" t="s">
        <v>65</v>
      </c>
      <c r="B715" s="16" t="s">
        <v>70</v>
      </c>
      <c r="C715" s="16" t="s">
        <v>63</v>
      </c>
      <c r="D715" s="16" t="s">
        <v>58</v>
      </c>
      <c r="E715" s="17">
        <v>50.0</v>
      </c>
      <c r="F715" s="17">
        <f t="array" ref="F715">XLOOKUP(B715, 'Top 50 Cities in Spain Demograp'!A:A, 'Top 50 Cities in Spain Demograp'!B:B, "No data found", 0, 1)</f>
        <v>678104</v>
      </c>
      <c r="G715" s="17">
        <f>ROUND(MIN(VLOOKUP(CONCATENATE(C715, ":", D715), Pivots_Attractiveness_Score!$C$32:$D$55, 2, FALSE) / E715, 1), 2)</f>
        <v>1</v>
      </c>
      <c r="H715" s="17">
        <f t="shared" si="1"/>
        <v>0.48</v>
      </c>
      <c r="I715" s="17">
        <f t="shared" si="2"/>
        <v>0.15</v>
      </c>
      <c r="J715" s="49">
        <f> IFERROR(ROUND((VLOOKUP(B715, 'Top 50 Cities in Spain Demograp'!A:C, 3, FALSE) - MIN('Top 50 Cities in Spain Demograp'!C:C)) / (MAX('Top 50 Cities in Spain Demograp'!C:C) - MIN('Top 50 Cities in Spain Demograp'!C:C)), 2), "No income data")</f>
        <v>0.48</v>
      </c>
      <c r="K715" s="49">
        <f t="shared" si="3"/>
        <v>0.49</v>
      </c>
    </row>
    <row r="716">
      <c r="A716" s="16" t="s">
        <v>65</v>
      </c>
      <c r="B716" s="16" t="s">
        <v>70</v>
      </c>
      <c r="C716" s="16" t="s">
        <v>63</v>
      </c>
      <c r="D716" s="16" t="s">
        <v>59</v>
      </c>
      <c r="E716" s="17">
        <v>30.0</v>
      </c>
      <c r="F716" s="17">
        <f t="array" ref="F716">XLOOKUP(B716, 'Top 50 Cities in Spain Demograp'!A:A, 'Top 50 Cities in Spain Demograp'!B:B, "No data found", 0, 1)</f>
        <v>678104</v>
      </c>
      <c r="G716" s="17">
        <f>ROUND(MIN(VLOOKUP(CONCATENATE(C716, ":", D716), Pivots_Attractiveness_Score!$C$32:$D$55, 2, FALSE) / E716, 1), 2)</f>
        <v>1</v>
      </c>
      <c r="H716" s="17">
        <f t="shared" si="1"/>
        <v>0.27</v>
      </c>
      <c r="I716" s="17">
        <f t="shared" si="2"/>
        <v>0.15</v>
      </c>
      <c r="J716" s="49">
        <f> IFERROR(ROUND((VLOOKUP(B716, 'Top 50 Cities in Spain Demograp'!A:C, 3, FALSE) - MIN('Top 50 Cities in Spain Demograp'!C:C)) / (MAX('Top 50 Cities in Spain Demograp'!C:C) - MIN('Top 50 Cities in Spain Demograp'!C:C)), 2), "No income data")</f>
        <v>0.48</v>
      </c>
      <c r="K716" s="49">
        <f t="shared" si="3"/>
        <v>0.4</v>
      </c>
    </row>
    <row r="717">
      <c r="A717" s="16" t="s">
        <v>65</v>
      </c>
      <c r="B717" s="16" t="s">
        <v>70</v>
      </c>
      <c r="C717" s="16" t="s">
        <v>63</v>
      </c>
      <c r="D717" s="16" t="s">
        <v>60</v>
      </c>
      <c r="E717" s="17">
        <v>20.0</v>
      </c>
      <c r="F717" s="17">
        <f t="array" ref="F717">XLOOKUP(B717, 'Top 50 Cities in Spain Demograp'!A:A, 'Top 50 Cities in Spain Demograp'!B:B, "No data found", 0, 1)</f>
        <v>678104</v>
      </c>
      <c r="G717" s="17">
        <f>ROUND(MIN(VLOOKUP(CONCATENATE(C717, ":", D717), Pivots_Attractiveness_Score!$C$32:$D$55, 2, FALSE) / E717, 1), 2)</f>
        <v>1</v>
      </c>
      <c r="H717" s="17">
        <f t="shared" si="1"/>
        <v>0.17</v>
      </c>
      <c r="I717" s="17">
        <f t="shared" si="2"/>
        <v>0.15</v>
      </c>
      <c r="J717" s="49">
        <f> IFERROR(ROUND((VLOOKUP(B717, 'Top 50 Cities in Spain Demograp'!A:C, 3, FALSE) - MIN('Top 50 Cities in Spain Demograp'!C:C)) / (MAX('Top 50 Cities in Spain Demograp'!C:C) - MIN('Top 50 Cities in Spain Demograp'!C:C)), 2), "No income data")</f>
        <v>0.48</v>
      </c>
      <c r="K717" s="49">
        <f t="shared" si="3"/>
        <v>0.36</v>
      </c>
    </row>
    <row r="718">
      <c r="A718" s="16" t="s">
        <v>65</v>
      </c>
      <c r="B718" s="16" t="s">
        <v>70</v>
      </c>
      <c r="C718" s="16" t="s">
        <v>64</v>
      </c>
      <c r="D718" s="16" t="s">
        <v>57</v>
      </c>
      <c r="E718" s="17">
        <v>35.0</v>
      </c>
      <c r="F718" s="17">
        <f t="array" ref="F718">XLOOKUP(B718, 'Top 50 Cities in Spain Demograp'!A:A, 'Top 50 Cities in Spain Demograp'!B:B, "No data found", 0, 1)</f>
        <v>678104</v>
      </c>
      <c r="G718" s="17">
        <f>ROUND(MIN(VLOOKUP(CONCATENATE(C718, ":", D718), Pivots_Attractiveness_Score!$C$32:$D$55, 2, FALSE) / E718, 1), 2)</f>
        <v>1</v>
      </c>
      <c r="H718" s="17">
        <f t="shared" si="1"/>
        <v>0.32</v>
      </c>
      <c r="I718" s="17">
        <f t="shared" si="2"/>
        <v>0.15</v>
      </c>
      <c r="J718" s="49">
        <f> IFERROR(ROUND((VLOOKUP(B718, 'Top 50 Cities in Spain Demograp'!A:C, 3, FALSE) - MIN('Top 50 Cities in Spain Demograp'!C:C)) / (MAX('Top 50 Cities in Spain Demograp'!C:C) - MIN('Top 50 Cities in Spain Demograp'!C:C)), 2), "No income data")</f>
        <v>0.48</v>
      </c>
      <c r="K718" s="49">
        <f t="shared" si="3"/>
        <v>0.42</v>
      </c>
    </row>
    <row r="719">
      <c r="A719" s="16" t="s">
        <v>65</v>
      </c>
      <c r="B719" s="16" t="s">
        <v>70</v>
      </c>
      <c r="C719" s="16" t="s">
        <v>64</v>
      </c>
      <c r="D719" s="16" t="s">
        <v>58</v>
      </c>
      <c r="E719" s="17">
        <v>12.0</v>
      </c>
      <c r="F719" s="17">
        <f t="array" ref="F719">XLOOKUP(B719, 'Top 50 Cities in Spain Demograp'!A:A, 'Top 50 Cities in Spain Demograp'!B:B, "No data found", 0, 1)</f>
        <v>678104</v>
      </c>
      <c r="G719" s="17">
        <f>ROUND(MIN(VLOOKUP(CONCATENATE(C719, ":", D719), Pivots_Attractiveness_Score!$C$32:$D$55, 2, FALSE) / E719, 1), 2)</f>
        <v>1</v>
      </c>
      <c r="H719" s="17">
        <f t="shared" si="1"/>
        <v>0.08</v>
      </c>
      <c r="I719" s="17">
        <f t="shared" si="2"/>
        <v>0.15</v>
      </c>
      <c r="J719" s="49">
        <f> IFERROR(ROUND((VLOOKUP(B719, 'Top 50 Cities in Spain Demograp'!A:C, 3, FALSE) - MIN('Top 50 Cities in Spain Demograp'!C:C)) / (MAX('Top 50 Cities in Spain Demograp'!C:C) - MIN('Top 50 Cities in Spain Demograp'!C:C)), 2), "No income data")</f>
        <v>0.48</v>
      </c>
      <c r="K719" s="49">
        <f t="shared" si="3"/>
        <v>0.33</v>
      </c>
    </row>
    <row r="720">
      <c r="A720" s="16" t="s">
        <v>65</v>
      </c>
      <c r="B720" s="16" t="s">
        <v>70</v>
      </c>
      <c r="C720" s="16" t="s">
        <v>64</v>
      </c>
      <c r="D720" s="16" t="s">
        <v>59</v>
      </c>
      <c r="E720" s="17">
        <v>20.0</v>
      </c>
      <c r="F720" s="17">
        <f t="array" ref="F720">XLOOKUP(B720, 'Top 50 Cities in Spain Demograp'!A:A, 'Top 50 Cities in Spain Demograp'!B:B, "No data found", 0, 1)</f>
        <v>678104</v>
      </c>
      <c r="G720" s="17">
        <f>ROUND(MIN(VLOOKUP(CONCATENATE(C720, ":", D720), Pivots_Attractiveness_Score!$C$32:$D$55, 2, FALSE) / E720, 1), 2)</f>
        <v>1</v>
      </c>
      <c r="H720" s="17">
        <f t="shared" si="1"/>
        <v>0.17</v>
      </c>
      <c r="I720" s="17">
        <f t="shared" si="2"/>
        <v>0.15</v>
      </c>
      <c r="J720" s="49">
        <f> IFERROR(ROUND((VLOOKUP(B720, 'Top 50 Cities in Spain Demograp'!A:C, 3, FALSE) - MIN('Top 50 Cities in Spain Demograp'!C:C)) / (MAX('Top 50 Cities in Spain Demograp'!C:C) - MIN('Top 50 Cities in Spain Demograp'!C:C)), 2), "No income data")</f>
        <v>0.48</v>
      </c>
      <c r="K720" s="49">
        <f t="shared" si="3"/>
        <v>0.36</v>
      </c>
    </row>
    <row r="721">
      <c r="A721" s="16" t="s">
        <v>65</v>
      </c>
      <c r="B721" s="16" t="s">
        <v>70</v>
      </c>
      <c r="C721" s="16" t="s">
        <v>64</v>
      </c>
      <c r="D721" s="16" t="s">
        <v>60</v>
      </c>
      <c r="E721" s="17">
        <v>5.0</v>
      </c>
      <c r="F721" s="17">
        <f t="array" ref="F721">XLOOKUP(B721, 'Top 50 Cities in Spain Demograp'!A:A, 'Top 50 Cities in Spain Demograp'!B:B, "No data found", 0, 1)</f>
        <v>678104</v>
      </c>
      <c r="G721" s="17">
        <f>ROUND(MIN(VLOOKUP(CONCATENATE(C721, ":", D721), Pivots_Attractiveness_Score!$C$32:$D$55, 2, FALSE) / E721, 1), 2)</f>
        <v>1</v>
      </c>
      <c r="H721" s="17">
        <f t="shared" si="1"/>
        <v>0.01</v>
      </c>
      <c r="I721" s="17">
        <f t="shared" si="2"/>
        <v>0.15</v>
      </c>
      <c r="J721" s="49">
        <f> IFERROR(ROUND((VLOOKUP(B721, 'Top 50 Cities in Spain Demograp'!A:C, 3, FALSE) - MIN('Top 50 Cities in Spain Demograp'!C:C)) / (MAX('Top 50 Cities in Spain Demograp'!C:C) - MIN('Top 50 Cities in Spain Demograp'!C:C)), 2), "No income data")</f>
        <v>0.48</v>
      </c>
      <c r="K721" s="49">
        <f t="shared" si="3"/>
        <v>0.3</v>
      </c>
    </row>
    <row r="722">
      <c r="A722" s="16" t="s">
        <v>65</v>
      </c>
      <c r="B722" s="16" t="s">
        <v>71</v>
      </c>
      <c r="C722" s="16" t="s">
        <v>56</v>
      </c>
      <c r="D722" s="16" t="s">
        <v>57</v>
      </c>
      <c r="E722" s="17">
        <v>84.0</v>
      </c>
      <c r="F722" s="17">
        <f t="array" ref="F722">XLOOKUP(B722, 'Top 50 Cities in Spain Demograp'!A:A, 'Top 50 Cities in Spain Demograp'!B:B, "No data found", 0, 1)</f>
        <v>586384</v>
      </c>
      <c r="G722" s="17">
        <f>ROUND(MIN(VLOOKUP(CONCATENATE(C722, ":", D722), Pivots_Attractiveness_Score!$C$32:$D$55, 2, FALSE) / E722, 1), 2)</f>
        <v>1</v>
      </c>
      <c r="H722" s="17">
        <f t="shared" si="1"/>
        <v>0.83</v>
      </c>
      <c r="I722" s="17">
        <f t="shared" si="2"/>
        <v>0.12</v>
      </c>
      <c r="J722" s="49">
        <f> IFERROR(ROUND((VLOOKUP(B722, 'Top 50 Cities in Spain Demograp'!A:C, 3, FALSE) - MIN('Top 50 Cities in Spain Demograp'!C:C)) / (MAX('Top 50 Cities in Spain Demograp'!C:C) - MIN('Top 50 Cities in Spain Demograp'!C:C)), 2), "No income data")</f>
        <v>0.59</v>
      </c>
      <c r="K722" s="49">
        <f t="shared" si="3"/>
        <v>0.63</v>
      </c>
    </row>
    <row r="723">
      <c r="A723" s="16" t="s">
        <v>65</v>
      </c>
      <c r="B723" s="16" t="s">
        <v>71</v>
      </c>
      <c r="C723" s="16" t="s">
        <v>56</v>
      </c>
      <c r="D723" s="16" t="s">
        <v>58</v>
      </c>
      <c r="E723" s="17">
        <v>80.0</v>
      </c>
      <c r="F723" s="17">
        <f t="array" ref="F723">XLOOKUP(B723, 'Top 50 Cities in Spain Demograp'!A:A, 'Top 50 Cities in Spain Demograp'!B:B, "No data found", 0, 1)</f>
        <v>586384</v>
      </c>
      <c r="G723" s="17">
        <f>ROUND(MIN(VLOOKUP(CONCATENATE(C723, ":", D723), Pivots_Attractiveness_Score!$C$32:$D$55, 2, FALSE) / E723, 1), 2)</f>
        <v>1</v>
      </c>
      <c r="H723" s="17">
        <f t="shared" si="1"/>
        <v>0.79</v>
      </c>
      <c r="I723" s="17">
        <f t="shared" si="2"/>
        <v>0.12</v>
      </c>
      <c r="J723" s="49">
        <f> IFERROR(ROUND((VLOOKUP(B723, 'Top 50 Cities in Spain Demograp'!A:C, 3, FALSE) - MIN('Top 50 Cities in Spain Demograp'!C:C)) / (MAX('Top 50 Cities in Spain Demograp'!C:C) - MIN('Top 50 Cities in Spain Demograp'!C:C)), 2), "No income data")</f>
        <v>0.59</v>
      </c>
      <c r="K723" s="49">
        <f t="shared" si="3"/>
        <v>0.61</v>
      </c>
    </row>
    <row r="724">
      <c r="A724" s="16" t="s">
        <v>65</v>
      </c>
      <c r="B724" s="16" t="s">
        <v>71</v>
      </c>
      <c r="C724" s="16" t="s">
        <v>56</v>
      </c>
      <c r="D724" s="16" t="s">
        <v>59</v>
      </c>
      <c r="E724" s="17">
        <v>65.0</v>
      </c>
      <c r="F724" s="17">
        <f t="array" ref="F724">XLOOKUP(B724, 'Top 50 Cities in Spain Demograp'!A:A, 'Top 50 Cities in Spain Demograp'!B:B, "No data found", 0, 1)</f>
        <v>586384</v>
      </c>
      <c r="G724" s="17">
        <f>ROUND(MIN(VLOOKUP(CONCATENATE(C724, ":", D724), Pivots_Attractiveness_Score!$C$32:$D$55, 2, FALSE) / E724, 1), 2)</f>
        <v>1</v>
      </c>
      <c r="H724" s="17">
        <f t="shared" si="1"/>
        <v>0.64</v>
      </c>
      <c r="I724" s="17">
        <f t="shared" si="2"/>
        <v>0.12</v>
      </c>
      <c r="J724" s="49">
        <f> IFERROR(ROUND((VLOOKUP(B724, 'Top 50 Cities in Spain Demograp'!A:C, 3, FALSE) - MIN('Top 50 Cities in Spain Demograp'!C:C)) / (MAX('Top 50 Cities in Spain Demograp'!C:C) - MIN('Top 50 Cities in Spain Demograp'!C:C)), 2), "No income data")</f>
        <v>0.59</v>
      </c>
      <c r="K724" s="49">
        <f t="shared" si="3"/>
        <v>0.55</v>
      </c>
    </row>
    <row r="725">
      <c r="A725" s="16" t="s">
        <v>65</v>
      </c>
      <c r="B725" s="16" t="s">
        <v>71</v>
      </c>
      <c r="C725" s="16" t="s">
        <v>56</v>
      </c>
      <c r="D725" s="16" t="s">
        <v>60</v>
      </c>
      <c r="E725" s="17">
        <v>88.0</v>
      </c>
      <c r="F725" s="17">
        <f t="array" ref="F725">XLOOKUP(B725, 'Top 50 Cities in Spain Demograp'!A:A, 'Top 50 Cities in Spain Demograp'!B:B, "No data found", 0, 1)</f>
        <v>586384</v>
      </c>
      <c r="G725" s="17">
        <f>ROUND(MIN(VLOOKUP(CONCATENATE(C725, ":", D725), Pivots_Attractiveness_Score!$C$32:$D$55, 2, FALSE) / E725, 1), 2)</f>
        <v>1</v>
      </c>
      <c r="H725" s="17">
        <f t="shared" si="1"/>
        <v>0.88</v>
      </c>
      <c r="I725" s="17">
        <f t="shared" si="2"/>
        <v>0.12</v>
      </c>
      <c r="J725" s="49">
        <f> IFERROR(ROUND((VLOOKUP(B725, 'Top 50 Cities in Spain Demograp'!A:C, 3, FALSE) - MIN('Top 50 Cities in Spain Demograp'!C:C)) / (MAX('Top 50 Cities in Spain Demograp'!C:C) - MIN('Top 50 Cities in Spain Demograp'!C:C)), 2), "No income data")</f>
        <v>0.59</v>
      </c>
      <c r="K725" s="49">
        <f t="shared" si="3"/>
        <v>0.65</v>
      </c>
    </row>
    <row r="726">
      <c r="A726" s="16" t="s">
        <v>65</v>
      </c>
      <c r="B726" s="16" t="s">
        <v>71</v>
      </c>
      <c r="C726" s="16" t="s">
        <v>61</v>
      </c>
      <c r="D726" s="16" t="s">
        <v>57</v>
      </c>
      <c r="E726" s="17">
        <v>80.0</v>
      </c>
      <c r="F726" s="17">
        <f t="array" ref="F726">XLOOKUP(B726, 'Top 50 Cities in Spain Demograp'!A:A, 'Top 50 Cities in Spain Demograp'!B:B, "No data found", 0, 1)</f>
        <v>586384</v>
      </c>
      <c r="G726" s="17">
        <f>ROUND(MIN(VLOOKUP(CONCATENATE(C726, ":", D726), Pivots_Attractiveness_Score!$C$32:$D$55, 2, FALSE) / E726, 1), 2)</f>
        <v>0.94</v>
      </c>
      <c r="H726" s="17">
        <f t="shared" si="1"/>
        <v>0.79</v>
      </c>
      <c r="I726" s="17">
        <f t="shared" si="2"/>
        <v>0.12</v>
      </c>
      <c r="J726" s="49">
        <f> IFERROR(ROUND((VLOOKUP(B726, 'Top 50 Cities in Spain Demograp'!A:C, 3, FALSE) - MIN('Top 50 Cities in Spain Demograp'!C:C)) / (MAX('Top 50 Cities in Spain Demograp'!C:C) - MIN('Top 50 Cities in Spain Demograp'!C:C)), 2), "No income data")</f>
        <v>0.59</v>
      </c>
      <c r="K726" s="49">
        <f t="shared" si="3"/>
        <v>0.6</v>
      </c>
    </row>
    <row r="727">
      <c r="A727" s="16" t="s">
        <v>65</v>
      </c>
      <c r="B727" s="16" t="s">
        <v>71</v>
      </c>
      <c r="C727" s="16" t="s">
        <v>61</v>
      </c>
      <c r="D727" s="16" t="s">
        <v>58</v>
      </c>
      <c r="E727" s="17">
        <v>75.0</v>
      </c>
      <c r="F727" s="17">
        <f t="array" ref="F727">XLOOKUP(B727, 'Top 50 Cities in Spain Demograp'!A:A, 'Top 50 Cities in Spain Demograp'!B:B, "No data found", 0, 1)</f>
        <v>586384</v>
      </c>
      <c r="G727" s="17">
        <f>ROUND(MIN(VLOOKUP(CONCATENATE(C727, ":", D727), Pivots_Attractiveness_Score!$C$32:$D$55, 2, FALSE) / E727, 1), 2)</f>
        <v>0.87</v>
      </c>
      <c r="H727" s="17">
        <f t="shared" si="1"/>
        <v>0.74</v>
      </c>
      <c r="I727" s="17">
        <f t="shared" si="2"/>
        <v>0.12</v>
      </c>
      <c r="J727" s="49">
        <f> IFERROR(ROUND((VLOOKUP(B727, 'Top 50 Cities in Spain Demograp'!A:C, 3, FALSE) - MIN('Top 50 Cities in Spain Demograp'!C:C)) / (MAX('Top 50 Cities in Spain Demograp'!C:C) - MIN('Top 50 Cities in Spain Demograp'!C:C)), 2), "No income data")</f>
        <v>0.59</v>
      </c>
      <c r="K727" s="49">
        <f t="shared" si="3"/>
        <v>0.57</v>
      </c>
    </row>
    <row r="728">
      <c r="A728" s="16" t="s">
        <v>65</v>
      </c>
      <c r="B728" s="16" t="s">
        <v>71</v>
      </c>
      <c r="C728" s="16" t="s">
        <v>61</v>
      </c>
      <c r="D728" s="16" t="s">
        <v>59</v>
      </c>
      <c r="E728" s="17">
        <v>60.0</v>
      </c>
      <c r="F728" s="17">
        <f t="array" ref="F728">XLOOKUP(B728, 'Top 50 Cities in Spain Demograp'!A:A, 'Top 50 Cities in Spain Demograp'!B:B, "No data found", 0, 1)</f>
        <v>586384</v>
      </c>
      <c r="G728" s="17">
        <f>ROUND(MIN(VLOOKUP(CONCATENATE(C728, ":", D728), Pivots_Attractiveness_Score!$C$32:$D$55, 2, FALSE) / E728, 1), 2)</f>
        <v>0.75</v>
      </c>
      <c r="H728" s="17">
        <f t="shared" si="1"/>
        <v>0.58</v>
      </c>
      <c r="I728" s="17">
        <f t="shared" si="2"/>
        <v>0.12</v>
      </c>
      <c r="J728" s="49">
        <f> IFERROR(ROUND((VLOOKUP(B728, 'Top 50 Cities in Spain Demograp'!A:C, 3, FALSE) - MIN('Top 50 Cities in Spain Demograp'!C:C)) / (MAX('Top 50 Cities in Spain Demograp'!C:C) - MIN('Top 50 Cities in Spain Demograp'!C:C)), 2), "No income data")</f>
        <v>0.59</v>
      </c>
      <c r="K728" s="49">
        <f t="shared" si="3"/>
        <v>0.48</v>
      </c>
    </row>
    <row r="729">
      <c r="A729" s="16" t="s">
        <v>65</v>
      </c>
      <c r="B729" s="16" t="s">
        <v>71</v>
      </c>
      <c r="C729" s="16" t="s">
        <v>61</v>
      </c>
      <c r="D729" s="16" t="s">
        <v>60</v>
      </c>
      <c r="E729" s="17">
        <v>85.0</v>
      </c>
      <c r="F729" s="17">
        <f t="array" ref="F729">XLOOKUP(B729, 'Top 50 Cities in Spain Demograp'!A:A, 'Top 50 Cities in Spain Demograp'!B:B, "No data found", 0, 1)</f>
        <v>586384</v>
      </c>
      <c r="G729" s="17">
        <f>ROUND(MIN(VLOOKUP(CONCATENATE(C729, ":", D729), Pivots_Attractiveness_Score!$C$32:$D$55, 2, FALSE) / E729, 1), 2)</f>
        <v>0.88</v>
      </c>
      <c r="H729" s="17">
        <f t="shared" si="1"/>
        <v>0.84</v>
      </c>
      <c r="I729" s="17">
        <f t="shared" si="2"/>
        <v>0.12</v>
      </c>
      <c r="J729" s="49">
        <f> IFERROR(ROUND((VLOOKUP(B729, 'Top 50 Cities in Spain Demograp'!A:C, 3, FALSE) - MIN('Top 50 Cities in Spain Demograp'!C:C)) / (MAX('Top 50 Cities in Spain Demograp'!C:C) - MIN('Top 50 Cities in Spain Demograp'!C:C)), 2), "No income data")</f>
        <v>0.59</v>
      </c>
      <c r="K729" s="49">
        <f t="shared" si="3"/>
        <v>0.61</v>
      </c>
    </row>
    <row r="730">
      <c r="A730" s="16" t="s">
        <v>65</v>
      </c>
      <c r="B730" s="16" t="s">
        <v>71</v>
      </c>
      <c r="C730" s="16" t="s">
        <v>62</v>
      </c>
      <c r="D730" s="16" t="s">
        <v>57</v>
      </c>
      <c r="E730" s="17">
        <v>75.0</v>
      </c>
      <c r="F730" s="17">
        <f t="array" ref="F730">XLOOKUP(B730, 'Top 50 Cities in Spain Demograp'!A:A, 'Top 50 Cities in Spain Demograp'!B:B, "No data found", 0, 1)</f>
        <v>586384</v>
      </c>
      <c r="G730" s="17">
        <f>ROUND(MIN(VLOOKUP(CONCATENATE(C730, ":", D730), Pivots_Attractiveness_Score!$C$32:$D$55, 2, FALSE) / E730, 1), 2)</f>
        <v>1</v>
      </c>
      <c r="H730" s="17">
        <f t="shared" si="1"/>
        <v>0.74</v>
      </c>
      <c r="I730" s="17">
        <f t="shared" si="2"/>
        <v>0.12</v>
      </c>
      <c r="J730" s="49">
        <f> IFERROR(ROUND((VLOOKUP(B730, 'Top 50 Cities in Spain Demograp'!A:C, 3, FALSE) - MIN('Top 50 Cities in Spain Demograp'!C:C)) / (MAX('Top 50 Cities in Spain Demograp'!C:C) - MIN('Top 50 Cities in Spain Demograp'!C:C)), 2), "No income data")</f>
        <v>0.59</v>
      </c>
      <c r="K730" s="49">
        <f t="shared" si="3"/>
        <v>0.59</v>
      </c>
    </row>
    <row r="731">
      <c r="A731" s="16" t="s">
        <v>65</v>
      </c>
      <c r="B731" s="16" t="s">
        <v>71</v>
      </c>
      <c r="C731" s="16" t="s">
        <v>62</v>
      </c>
      <c r="D731" s="16" t="s">
        <v>58</v>
      </c>
      <c r="E731" s="17">
        <v>68.0</v>
      </c>
      <c r="F731" s="17">
        <f t="array" ref="F731">XLOOKUP(B731, 'Top 50 Cities in Spain Demograp'!A:A, 'Top 50 Cities in Spain Demograp'!B:B, "No data found", 0, 1)</f>
        <v>586384</v>
      </c>
      <c r="G731" s="17">
        <f>ROUND(MIN(VLOOKUP(CONCATENATE(C731, ":", D731), Pivots_Attractiveness_Score!$C$32:$D$55, 2, FALSE) / E731, 1), 2)</f>
        <v>1</v>
      </c>
      <c r="H731" s="17">
        <f t="shared" si="1"/>
        <v>0.67</v>
      </c>
      <c r="I731" s="17">
        <f t="shared" si="2"/>
        <v>0.12</v>
      </c>
      <c r="J731" s="49">
        <f> IFERROR(ROUND((VLOOKUP(B731, 'Top 50 Cities in Spain Demograp'!A:C, 3, FALSE) - MIN('Top 50 Cities in Spain Demograp'!C:C)) / (MAX('Top 50 Cities in Spain Demograp'!C:C) - MIN('Top 50 Cities in Spain Demograp'!C:C)), 2), "No income data")</f>
        <v>0.59</v>
      </c>
      <c r="K731" s="49">
        <f t="shared" si="3"/>
        <v>0.56</v>
      </c>
    </row>
    <row r="732">
      <c r="A732" s="16" t="s">
        <v>65</v>
      </c>
      <c r="B732" s="16" t="s">
        <v>71</v>
      </c>
      <c r="C732" s="16" t="s">
        <v>62</v>
      </c>
      <c r="D732" s="16" t="s">
        <v>59</v>
      </c>
      <c r="E732" s="17">
        <v>55.0</v>
      </c>
      <c r="F732" s="17">
        <f t="array" ref="F732">XLOOKUP(B732, 'Top 50 Cities in Spain Demograp'!A:A, 'Top 50 Cities in Spain Demograp'!B:B, "No data found", 0, 1)</f>
        <v>586384</v>
      </c>
      <c r="G732" s="17">
        <f>ROUND(MIN(VLOOKUP(CONCATENATE(C732, ":", D732), Pivots_Attractiveness_Score!$C$32:$D$55, 2, FALSE) / E732, 1), 2)</f>
        <v>1</v>
      </c>
      <c r="H732" s="17">
        <f t="shared" si="1"/>
        <v>0.53</v>
      </c>
      <c r="I732" s="17">
        <f t="shared" si="2"/>
        <v>0.12</v>
      </c>
      <c r="J732" s="49">
        <f> IFERROR(ROUND((VLOOKUP(B732, 'Top 50 Cities in Spain Demograp'!A:C, 3, FALSE) - MIN('Top 50 Cities in Spain Demograp'!C:C)) / (MAX('Top 50 Cities in Spain Demograp'!C:C) - MIN('Top 50 Cities in Spain Demograp'!C:C)), 2), "No income data")</f>
        <v>0.59</v>
      </c>
      <c r="K732" s="49">
        <f t="shared" si="3"/>
        <v>0.51</v>
      </c>
    </row>
    <row r="733">
      <c r="A733" s="16" t="s">
        <v>65</v>
      </c>
      <c r="B733" s="16" t="s">
        <v>71</v>
      </c>
      <c r="C733" s="16" t="s">
        <v>62</v>
      </c>
      <c r="D733" s="16" t="s">
        <v>60</v>
      </c>
      <c r="E733" s="17">
        <v>70.0</v>
      </c>
      <c r="F733" s="17">
        <f t="array" ref="F733">XLOOKUP(B733, 'Top 50 Cities in Spain Demograp'!A:A, 'Top 50 Cities in Spain Demograp'!B:B, "No data found", 0, 1)</f>
        <v>586384</v>
      </c>
      <c r="G733" s="17">
        <f>ROUND(MIN(VLOOKUP(CONCATENATE(C733, ":", D733), Pivots_Attractiveness_Score!$C$32:$D$55, 2, FALSE) / E733, 1), 2)</f>
        <v>0.97</v>
      </c>
      <c r="H733" s="17">
        <f t="shared" si="1"/>
        <v>0.69</v>
      </c>
      <c r="I733" s="17">
        <f t="shared" si="2"/>
        <v>0.12</v>
      </c>
      <c r="J733" s="49">
        <f> IFERROR(ROUND((VLOOKUP(B733, 'Top 50 Cities in Spain Demograp'!A:C, 3, FALSE) - MIN('Top 50 Cities in Spain Demograp'!C:C)) / (MAX('Top 50 Cities in Spain Demograp'!C:C) - MIN('Top 50 Cities in Spain Demograp'!C:C)), 2), "No income data")</f>
        <v>0.59</v>
      </c>
      <c r="K733" s="49">
        <f t="shared" si="3"/>
        <v>0.57</v>
      </c>
    </row>
    <row r="734">
      <c r="A734" s="16" t="s">
        <v>65</v>
      </c>
      <c r="B734" s="16" t="s">
        <v>71</v>
      </c>
      <c r="C734" s="16" t="s">
        <v>63</v>
      </c>
      <c r="D734" s="16" t="s">
        <v>57</v>
      </c>
      <c r="E734" s="17">
        <v>70.0</v>
      </c>
      <c r="F734" s="17">
        <f t="array" ref="F734">XLOOKUP(B734, 'Top 50 Cities in Spain Demograp'!A:A, 'Top 50 Cities in Spain Demograp'!B:B, "No data found", 0, 1)</f>
        <v>586384</v>
      </c>
      <c r="G734" s="17">
        <f>ROUND(MIN(VLOOKUP(CONCATENATE(C734, ":", D734), Pivots_Attractiveness_Score!$C$32:$D$55, 2, FALSE) / E734, 1), 2)</f>
        <v>1</v>
      </c>
      <c r="H734" s="17">
        <f t="shared" si="1"/>
        <v>0.69</v>
      </c>
      <c r="I734" s="17">
        <f t="shared" si="2"/>
        <v>0.12</v>
      </c>
      <c r="J734" s="49">
        <f> IFERROR(ROUND((VLOOKUP(B734, 'Top 50 Cities in Spain Demograp'!A:C, 3, FALSE) - MIN('Top 50 Cities in Spain Demograp'!C:C)) / (MAX('Top 50 Cities in Spain Demograp'!C:C) - MIN('Top 50 Cities in Spain Demograp'!C:C)), 2), "No income data")</f>
        <v>0.59</v>
      </c>
      <c r="K734" s="49">
        <f t="shared" si="3"/>
        <v>0.57</v>
      </c>
    </row>
    <row r="735">
      <c r="A735" s="16" t="s">
        <v>65</v>
      </c>
      <c r="B735" s="16" t="s">
        <v>71</v>
      </c>
      <c r="C735" s="16" t="s">
        <v>63</v>
      </c>
      <c r="D735" s="16" t="s">
        <v>58</v>
      </c>
      <c r="E735" s="17">
        <v>62.0</v>
      </c>
      <c r="F735" s="17">
        <f t="array" ref="F735">XLOOKUP(B735, 'Top 50 Cities in Spain Demograp'!A:A, 'Top 50 Cities in Spain Demograp'!B:B, "No data found", 0, 1)</f>
        <v>586384</v>
      </c>
      <c r="G735" s="17">
        <f>ROUND(MIN(VLOOKUP(CONCATENATE(C735, ":", D735), Pivots_Attractiveness_Score!$C$32:$D$55, 2, FALSE) / E735, 1), 2)</f>
        <v>1</v>
      </c>
      <c r="H735" s="17">
        <f t="shared" si="1"/>
        <v>0.6</v>
      </c>
      <c r="I735" s="17">
        <f t="shared" si="2"/>
        <v>0.12</v>
      </c>
      <c r="J735" s="49">
        <f> IFERROR(ROUND((VLOOKUP(B735, 'Top 50 Cities in Spain Demograp'!A:C, 3, FALSE) - MIN('Top 50 Cities in Spain Demograp'!C:C)) / (MAX('Top 50 Cities in Spain Demograp'!C:C) - MIN('Top 50 Cities in Spain Demograp'!C:C)), 2), "No income data")</f>
        <v>0.59</v>
      </c>
      <c r="K735" s="49">
        <f t="shared" si="3"/>
        <v>0.54</v>
      </c>
    </row>
    <row r="736">
      <c r="A736" s="16" t="s">
        <v>65</v>
      </c>
      <c r="B736" s="16" t="s">
        <v>71</v>
      </c>
      <c r="C736" s="16" t="s">
        <v>63</v>
      </c>
      <c r="D736" s="16" t="s">
        <v>59</v>
      </c>
      <c r="E736" s="17">
        <v>48.0</v>
      </c>
      <c r="F736" s="17">
        <f t="array" ref="F736">XLOOKUP(B736, 'Top 50 Cities in Spain Demograp'!A:A, 'Top 50 Cities in Spain Demograp'!B:B, "No data found", 0, 1)</f>
        <v>586384</v>
      </c>
      <c r="G736" s="17">
        <f>ROUND(MIN(VLOOKUP(CONCATENATE(C736, ":", D736), Pivots_Attractiveness_Score!$C$32:$D$55, 2, FALSE) / E736, 1), 2)</f>
        <v>0.94</v>
      </c>
      <c r="H736" s="17">
        <f t="shared" si="1"/>
        <v>0.46</v>
      </c>
      <c r="I736" s="17">
        <f t="shared" si="2"/>
        <v>0.12</v>
      </c>
      <c r="J736" s="49">
        <f> IFERROR(ROUND((VLOOKUP(B736, 'Top 50 Cities in Spain Demograp'!A:C, 3, FALSE) - MIN('Top 50 Cities in Spain Demograp'!C:C)) / (MAX('Top 50 Cities in Spain Demograp'!C:C) - MIN('Top 50 Cities in Spain Demograp'!C:C)), 2), "No income data")</f>
        <v>0.59</v>
      </c>
      <c r="K736" s="49">
        <f t="shared" si="3"/>
        <v>0.47</v>
      </c>
    </row>
    <row r="737">
      <c r="A737" s="16" t="s">
        <v>65</v>
      </c>
      <c r="B737" s="16" t="s">
        <v>71</v>
      </c>
      <c r="C737" s="16" t="s">
        <v>63</v>
      </c>
      <c r="D737" s="16" t="s">
        <v>60</v>
      </c>
      <c r="E737" s="17">
        <v>55.0</v>
      </c>
      <c r="F737" s="17">
        <f t="array" ref="F737">XLOOKUP(B737, 'Top 50 Cities in Spain Demograp'!A:A, 'Top 50 Cities in Spain Demograp'!B:B, "No data found", 0, 1)</f>
        <v>586384</v>
      </c>
      <c r="G737" s="17">
        <f>ROUND(MIN(VLOOKUP(CONCATENATE(C737, ":", D737), Pivots_Attractiveness_Score!$C$32:$D$55, 2, FALSE) / E737, 1), 2)</f>
        <v>1</v>
      </c>
      <c r="H737" s="17">
        <f t="shared" si="1"/>
        <v>0.53</v>
      </c>
      <c r="I737" s="17">
        <f t="shared" si="2"/>
        <v>0.12</v>
      </c>
      <c r="J737" s="49">
        <f> IFERROR(ROUND((VLOOKUP(B737, 'Top 50 Cities in Spain Demograp'!A:C, 3, FALSE) - MIN('Top 50 Cities in Spain Demograp'!C:C)) / (MAX('Top 50 Cities in Spain Demograp'!C:C) - MIN('Top 50 Cities in Spain Demograp'!C:C)), 2), "No income data")</f>
        <v>0.59</v>
      </c>
      <c r="K737" s="49">
        <f t="shared" si="3"/>
        <v>0.51</v>
      </c>
    </row>
    <row r="738">
      <c r="A738" s="16" t="s">
        <v>65</v>
      </c>
      <c r="B738" s="16" t="s">
        <v>71</v>
      </c>
      <c r="C738" s="16" t="s">
        <v>64</v>
      </c>
      <c r="D738" s="16" t="s">
        <v>57</v>
      </c>
      <c r="E738" s="17">
        <v>45.0</v>
      </c>
      <c r="F738" s="17">
        <f t="array" ref="F738">XLOOKUP(B738, 'Top 50 Cities in Spain Demograp'!A:A, 'Top 50 Cities in Spain Demograp'!B:B, "No data found", 0, 1)</f>
        <v>586384</v>
      </c>
      <c r="G738" s="17">
        <f>ROUND(MIN(VLOOKUP(CONCATENATE(C738, ":", D738), Pivots_Attractiveness_Score!$C$32:$D$55, 2, FALSE) / E738, 1), 2)</f>
        <v>0.93</v>
      </c>
      <c r="H738" s="17">
        <f t="shared" si="1"/>
        <v>0.43</v>
      </c>
      <c r="I738" s="17">
        <f t="shared" si="2"/>
        <v>0.12</v>
      </c>
      <c r="J738" s="49">
        <f> IFERROR(ROUND((VLOOKUP(B738, 'Top 50 Cities in Spain Demograp'!A:C, 3, FALSE) - MIN('Top 50 Cities in Spain Demograp'!C:C)) / (MAX('Top 50 Cities in Spain Demograp'!C:C) - MIN('Top 50 Cities in Spain Demograp'!C:C)), 2), "No income data")</f>
        <v>0.59</v>
      </c>
      <c r="K738" s="49">
        <f t="shared" si="3"/>
        <v>0.45</v>
      </c>
    </row>
    <row r="739">
      <c r="A739" s="16" t="s">
        <v>65</v>
      </c>
      <c r="B739" s="16" t="s">
        <v>71</v>
      </c>
      <c r="C739" s="16" t="s">
        <v>64</v>
      </c>
      <c r="D739" s="16" t="s">
        <v>58</v>
      </c>
      <c r="E739" s="17">
        <v>20.0</v>
      </c>
      <c r="F739" s="17">
        <f t="array" ref="F739">XLOOKUP(B739, 'Top 50 Cities in Spain Demograp'!A:A, 'Top 50 Cities in Spain Demograp'!B:B, "No data found", 0, 1)</f>
        <v>586384</v>
      </c>
      <c r="G739" s="17">
        <f>ROUND(MIN(VLOOKUP(CONCATENATE(C739, ":", D739), Pivots_Attractiveness_Score!$C$32:$D$55, 2, FALSE) / E739, 1), 2)</f>
        <v>0.9</v>
      </c>
      <c r="H739" s="17">
        <f t="shared" si="1"/>
        <v>0.17</v>
      </c>
      <c r="I739" s="17">
        <f t="shared" si="2"/>
        <v>0.12</v>
      </c>
      <c r="J739" s="49">
        <f> IFERROR(ROUND((VLOOKUP(B739, 'Top 50 Cities in Spain Demograp'!A:C, 3, FALSE) - MIN('Top 50 Cities in Spain Demograp'!C:C)) / (MAX('Top 50 Cities in Spain Demograp'!C:C) - MIN('Top 50 Cities in Spain Demograp'!C:C)), 2), "No income data")</f>
        <v>0.59</v>
      </c>
      <c r="K739" s="49">
        <f t="shared" si="3"/>
        <v>0.34</v>
      </c>
    </row>
    <row r="740">
      <c r="A740" s="16" t="s">
        <v>65</v>
      </c>
      <c r="B740" s="16" t="s">
        <v>71</v>
      </c>
      <c r="C740" s="16" t="s">
        <v>64</v>
      </c>
      <c r="D740" s="16" t="s">
        <v>59</v>
      </c>
      <c r="E740" s="17">
        <v>32.0</v>
      </c>
      <c r="F740" s="17">
        <f t="array" ref="F740">XLOOKUP(B740, 'Top 50 Cities in Spain Demograp'!A:A, 'Top 50 Cities in Spain Demograp'!B:B, "No data found", 0, 1)</f>
        <v>586384</v>
      </c>
      <c r="G740" s="17">
        <f>ROUND(MIN(VLOOKUP(CONCATENATE(C740, ":", D740), Pivots_Attractiveness_Score!$C$32:$D$55, 2, FALSE) / E740, 1), 2)</f>
        <v>0.88</v>
      </c>
      <c r="H740" s="17">
        <f t="shared" si="1"/>
        <v>0.29</v>
      </c>
      <c r="I740" s="17">
        <f t="shared" si="2"/>
        <v>0.12</v>
      </c>
      <c r="J740" s="49">
        <f> IFERROR(ROUND((VLOOKUP(B740, 'Top 50 Cities in Spain Demograp'!A:C, 3, FALSE) - MIN('Top 50 Cities in Spain Demograp'!C:C)) / (MAX('Top 50 Cities in Spain Demograp'!C:C) - MIN('Top 50 Cities in Spain Demograp'!C:C)), 2), "No income data")</f>
        <v>0.59</v>
      </c>
      <c r="K740" s="49">
        <f t="shared" si="3"/>
        <v>0.39</v>
      </c>
    </row>
    <row r="741">
      <c r="A741" s="16" t="s">
        <v>65</v>
      </c>
      <c r="B741" s="16" t="s">
        <v>71</v>
      </c>
      <c r="C741" s="16" t="s">
        <v>64</v>
      </c>
      <c r="D741" s="16" t="s">
        <v>60</v>
      </c>
      <c r="E741" s="17">
        <v>25.0</v>
      </c>
      <c r="F741" s="17">
        <f t="array" ref="F741">XLOOKUP(B741, 'Top 50 Cities in Spain Demograp'!A:A, 'Top 50 Cities in Spain Demograp'!B:B, "No data found", 0, 1)</f>
        <v>586384</v>
      </c>
      <c r="G741" s="17">
        <f>ROUND(MIN(VLOOKUP(CONCATENATE(C741, ":", D741), Pivots_Attractiveness_Score!$C$32:$D$55, 2, FALSE) / E741, 1), 2)</f>
        <v>0.72</v>
      </c>
      <c r="H741" s="17">
        <f t="shared" si="1"/>
        <v>0.22</v>
      </c>
      <c r="I741" s="17">
        <f t="shared" si="2"/>
        <v>0.12</v>
      </c>
      <c r="J741" s="49">
        <f> IFERROR(ROUND((VLOOKUP(B741, 'Top 50 Cities in Spain Demograp'!A:C, 3, FALSE) - MIN('Top 50 Cities in Spain Demograp'!C:C)) / (MAX('Top 50 Cities in Spain Demograp'!C:C) - MIN('Top 50 Cities in Spain Demograp'!C:C)), 2), "No income data")</f>
        <v>0.59</v>
      </c>
      <c r="K741" s="49">
        <f t="shared" si="3"/>
        <v>0.33</v>
      </c>
    </row>
    <row r="742">
      <c r="A742" s="16" t="s">
        <v>65</v>
      </c>
      <c r="B742" s="16" t="s">
        <v>72</v>
      </c>
      <c r="C742" s="16" t="s">
        <v>56</v>
      </c>
      <c r="D742" s="16" t="s">
        <v>57</v>
      </c>
      <c r="E742" s="17">
        <v>75.0</v>
      </c>
      <c r="F742" s="17">
        <f t="array" ref="F742">XLOOKUP(B742, 'Top 50 Cities in Spain Demograp'!A:A, 'Top 50 Cities in Spain Demograp'!B:B, "No data found", 0, 1)</f>
        <v>469554</v>
      </c>
      <c r="G742" s="17">
        <f>ROUND(MIN(VLOOKUP(CONCATENATE(C742, ":", D742), Pivots_Attractiveness_Score!$C$32:$D$55, 2, FALSE) / E742, 1), 2)</f>
        <v>1</v>
      </c>
      <c r="H742" s="17">
        <f t="shared" si="1"/>
        <v>0.74</v>
      </c>
      <c r="I742" s="17">
        <f t="shared" si="2"/>
        <v>0.09</v>
      </c>
      <c r="J742" s="49">
        <f> IFERROR(ROUND((VLOOKUP(B742, 'Top 50 Cities in Spain Demograp'!A:C, 3, FALSE) - MIN('Top 50 Cities in Spain Demograp'!C:C)) / (MAX('Top 50 Cities in Spain Demograp'!C:C) - MIN('Top 50 Cities in Spain Demograp'!C:C)), 2), "No income data")</f>
        <v>0.25</v>
      </c>
      <c r="K742" s="49">
        <f t="shared" si="3"/>
        <v>0.55</v>
      </c>
    </row>
    <row r="743">
      <c r="A743" s="16" t="s">
        <v>65</v>
      </c>
      <c r="B743" s="16" t="s">
        <v>72</v>
      </c>
      <c r="C743" s="16" t="s">
        <v>56</v>
      </c>
      <c r="D743" s="16" t="s">
        <v>58</v>
      </c>
      <c r="E743" s="17">
        <v>72.0</v>
      </c>
      <c r="F743" s="17">
        <f t="array" ref="F743">XLOOKUP(B743, 'Top 50 Cities in Spain Demograp'!A:A, 'Top 50 Cities in Spain Demograp'!B:B, "No data found", 0, 1)</f>
        <v>469554</v>
      </c>
      <c r="G743" s="17">
        <f>ROUND(MIN(VLOOKUP(CONCATENATE(C743, ":", D743), Pivots_Attractiveness_Score!$C$32:$D$55, 2, FALSE) / E743, 1), 2)</f>
        <v>1</v>
      </c>
      <c r="H743" s="17">
        <f t="shared" si="1"/>
        <v>0.71</v>
      </c>
      <c r="I743" s="17">
        <f t="shared" si="2"/>
        <v>0.09</v>
      </c>
      <c r="J743" s="49">
        <f> IFERROR(ROUND((VLOOKUP(B743, 'Top 50 Cities in Spain Demograp'!A:C, 3, FALSE) - MIN('Top 50 Cities in Spain Demograp'!C:C)) / (MAX('Top 50 Cities in Spain Demograp'!C:C) - MIN('Top 50 Cities in Spain Demograp'!C:C)), 2), "No income data")</f>
        <v>0.25</v>
      </c>
      <c r="K743" s="49">
        <f t="shared" si="3"/>
        <v>0.54</v>
      </c>
    </row>
    <row r="744">
      <c r="A744" s="16" t="s">
        <v>65</v>
      </c>
      <c r="B744" s="16" t="s">
        <v>72</v>
      </c>
      <c r="C744" s="16" t="s">
        <v>56</v>
      </c>
      <c r="D744" s="16" t="s">
        <v>59</v>
      </c>
      <c r="E744" s="17">
        <v>58.0</v>
      </c>
      <c r="F744" s="17">
        <f t="array" ref="F744">XLOOKUP(B744, 'Top 50 Cities in Spain Demograp'!A:A, 'Top 50 Cities in Spain Demograp'!B:B, "No data found", 0, 1)</f>
        <v>469554</v>
      </c>
      <c r="G744" s="17">
        <f>ROUND(MIN(VLOOKUP(CONCATENATE(C744, ":", D744), Pivots_Attractiveness_Score!$C$32:$D$55, 2, FALSE) / E744, 1), 2)</f>
        <v>1</v>
      </c>
      <c r="H744" s="17">
        <f t="shared" si="1"/>
        <v>0.56</v>
      </c>
      <c r="I744" s="17">
        <f t="shared" si="2"/>
        <v>0.09</v>
      </c>
      <c r="J744" s="49">
        <f> IFERROR(ROUND((VLOOKUP(B744, 'Top 50 Cities in Spain Demograp'!A:C, 3, FALSE) - MIN('Top 50 Cities in Spain Demograp'!C:C)) / (MAX('Top 50 Cities in Spain Demograp'!C:C) - MIN('Top 50 Cities in Spain Demograp'!C:C)), 2), "No income data")</f>
        <v>0.25</v>
      </c>
      <c r="K744" s="49">
        <f t="shared" si="3"/>
        <v>0.48</v>
      </c>
    </row>
    <row r="745">
      <c r="A745" s="16" t="s">
        <v>65</v>
      </c>
      <c r="B745" s="16" t="s">
        <v>72</v>
      </c>
      <c r="C745" s="16" t="s">
        <v>56</v>
      </c>
      <c r="D745" s="16" t="s">
        <v>60</v>
      </c>
      <c r="E745" s="17">
        <v>60.0</v>
      </c>
      <c r="F745" s="17">
        <f t="array" ref="F745">XLOOKUP(B745, 'Top 50 Cities in Spain Demograp'!A:A, 'Top 50 Cities in Spain Demograp'!B:B, "No data found", 0, 1)</f>
        <v>469554</v>
      </c>
      <c r="G745" s="17">
        <f>ROUND(MIN(VLOOKUP(CONCATENATE(C745, ":", D745), Pivots_Attractiveness_Score!$C$32:$D$55, 2, FALSE) / E745, 1), 2)</f>
        <v>1</v>
      </c>
      <c r="H745" s="17">
        <f t="shared" si="1"/>
        <v>0.58</v>
      </c>
      <c r="I745" s="17">
        <f t="shared" si="2"/>
        <v>0.09</v>
      </c>
      <c r="J745" s="49">
        <f> IFERROR(ROUND((VLOOKUP(B745, 'Top 50 Cities in Spain Demograp'!A:C, 3, FALSE) - MIN('Top 50 Cities in Spain Demograp'!C:C)) / (MAX('Top 50 Cities in Spain Demograp'!C:C) - MIN('Top 50 Cities in Spain Demograp'!C:C)), 2), "No income data")</f>
        <v>0.25</v>
      </c>
      <c r="K745" s="49">
        <f t="shared" si="3"/>
        <v>0.48</v>
      </c>
    </row>
    <row r="746">
      <c r="A746" s="16" t="s">
        <v>65</v>
      </c>
      <c r="B746" s="16" t="s">
        <v>72</v>
      </c>
      <c r="C746" s="16" t="s">
        <v>61</v>
      </c>
      <c r="D746" s="16" t="s">
        <v>57</v>
      </c>
      <c r="E746" s="17">
        <v>72.0</v>
      </c>
      <c r="F746" s="17">
        <f t="array" ref="F746">XLOOKUP(B746, 'Top 50 Cities in Spain Demograp'!A:A, 'Top 50 Cities in Spain Demograp'!B:B, "No data found", 0, 1)</f>
        <v>469554</v>
      </c>
      <c r="G746" s="17">
        <f>ROUND(MIN(VLOOKUP(CONCATENATE(C746, ":", D746), Pivots_Attractiveness_Score!$C$32:$D$55, 2, FALSE) / E746, 1), 2)</f>
        <v>1</v>
      </c>
      <c r="H746" s="17">
        <f t="shared" si="1"/>
        <v>0.71</v>
      </c>
      <c r="I746" s="17">
        <f t="shared" si="2"/>
        <v>0.09</v>
      </c>
      <c r="J746" s="49">
        <f> IFERROR(ROUND((VLOOKUP(B746, 'Top 50 Cities in Spain Demograp'!A:C, 3, FALSE) - MIN('Top 50 Cities in Spain Demograp'!C:C)) / (MAX('Top 50 Cities in Spain Demograp'!C:C) - MIN('Top 50 Cities in Spain Demograp'!C:C)), 2), "No income data")</f>
        <v>0.25</v>
      </c>
      <c r="K746" s="49">
        <f t="shared" si="3"/>
        <v>0.54</v>
      </c>
    </row>
    <row r="747">
      <c r="A747" s="16" t="s">
        <v>65</v>
      </c>
      <c r="B747" s="16" t="s">
        <v>72</v>
      </c>
      <c r="C747" s="16" t="s">
        <v>61</v>
      </c>
      <c r="D747" s="16" t="s">
        <v>58</v>
      </c>
      <c r="E747" s="17">
        <v>65.0</v>
      </c>
      <c r="F747" s="17">
        <f t="array" ref="F747">XLOOKUP(B747, 'Top 50 Cities in Spain Demograp'!A:A, 'Top 50 Cities in Spain Demograp'!B:B, "No data found", 0, 1)</f>
        <v>469554</v>
      </c>
      <c r="G747" s="17">
        <f>ROUND(MIN(VLOOKUP(CONCATENATE(C747, ":", D747), Pivots_Attractiveness_Score!$C$32:$D$55, 2, FALSE) / E747, 1), 2)</f>
        <v>1</v>
      </c>
      <c r="H747" s="17">
        <f t="shared" si="1"/>
        <v>0.64</v>
      </c>
      <c r="I747" s="17">
        <f t="shared" si="2"/>
        <v>0.09</v>
      </c>
      <c r="J747" s="49">
        <f> IFERROR(ROUND((VLOOKUP(B747, 'Top 50 Cities in Spain Demograp'!A:C, 3, FALSE) - MIN('Top 50 Cities in Spain Demograp'!C:C)) / (MAX('Top 50 Cities in Spain Demograp'!C:C) - MIN('Top 50 Cities in Spain Demograp'!C:C)), 2), "No income data")</f>
        <v>0.25</v>
      </c>
      <c r="K747" s="49">
        <f t="shared" si="3"/>
        <v>0.51</v>
      </c>
    </row>
    <row r="748">
      <c r="A748" s="16" t="s">
        <v>65</v>
      </c>
      <c r="B748" s="16" t="s">
        <v>72</v>
      </c>
      <c r="C748" s="16" t="s">
        <v>61</v>
      </c>
      <c r="D748" s="16" t="s">
        <v>59</v>
      </c>
      <c r="E748" s="17">
        <v>52.0</v>
      </c>
      <c r="F748" s="17">
        <f t="array" ref="F748">XLOOKUP(B748, 'Top 50 Cities in Spain Demograp'!A:A, 'Top 50 Cities in Spain Demograp'!B:B, "No data found", 0, 1)</f>
        <v>469554</v>
      </c>
      <c r="G748" s="17">
        <f>ROUND(MIN(VLOOKUP(CONCATENATE(C748, ":", D748), Pivots_Attractiveness_Score!$C$32:$D$55, 2, FALSE) / E748, 1), 2)</f>
        <v>0.87</v>
      </c>
      <c r="H748" s="17">
        <f t="shared" si="1"/>
        <v>0.5</v>
      </c>
      <c r="I748" s="17">
        <f t="shared" si="2"/>
        <v>0.09</v>
      </c>
      <c r="J748" s="49">
        <f> IFERROR(ROUND((VLOOKUP(B748, 'Top 50 Cities in Spain Demograp'!A:C, 3, FALSE) - MIN('Top 50 Cities in Spain Demograp'!C:C)) / (MAX('Top 50 Cities in Spain Demograp'!C:C) - MIN('Top 50 Cities in Spain Demograp'!C:C)), 2), "No income data")</f>
        <v>0.25</v>
      </c>
      <c r="K748" s="49">
        <f t="shared" si="3"/>
        <v>0.43</v>
      </c>
    </row>
    <row r="749">
      <c r="A749" s="16" t="s">
        <v>65</v>
      </c>
      <c r="B749" s="16" t="s">
        <v>72</v>
      </c>
      <c r="C749" s="16" t="s">
        <v>61</v>
      </c>
      <c r="D749" s="16" t="s">
        <v>60</v>
      </c>
      <c r="E749" s="17">
        <v>55.0</v>
      </c>
      <c r="F749" s="17">
        <f t="array" ref="F749">XLOOKUP(B749, 'Top 50 Cities in Spain Demograp'!A:A, 'Top 50 Cities in Spain Demograp'!B:B, "No data found", 0, 1)</f>
        <v>469554</v>
      </c>
      <c r="G749" s="17">
        <f>ROUND(MIN(VLOOKUP(CONCATENATE(C749, ":", D749), Pivots_Attractiveness_Score!$C$32:$D$55, 2, FALSE) / E749, 1), 2)</f>
        <v>1</v>
      </c>
      <c r="H749" s="17">
        <f t="shared" si="1"/>
        <v>0.53</v>
      </c>
      <c r="I749" s="17">
        <f t="shared" si="2"/>
        <v>0.09</v>
      </c>
      <c r="J749" s="49">
        <f> IFERROR(ROUND((VLOOKUP(B749, 'Top 50 Cities in Spain Demograp'!A:C, 3, FALSE) - MIN('Top 50 Cities in Spain Demograp'!C:C)) / (MAX('Top 50 Cities in Spain Demograp'!C:C) - MIN('Top 50 Cities in Spain Demograp'!C:C)), 2), "No income data")</f>
        <v>0.25</v>
      </c>
      <c r="K749" s="49">
        <f t="shared" si="3"/>
        <v>0.46</v>
      </c>
    </row>
    <row r="750">
      <c r="A750" s="16" t="s">
        <v>65</v>
      </c>
      <c r="B750" s="16" t="s">
        <v>72</v>
      </c>
      <c r="C750" s="16" t="s">
        <v>62</v>
      </c>
      <c r="D750" s="16" t="s">
        <v>57</v>
      </c>
      <c r="E750" s="17">
        <v>65.0</v>
      </c>
      <c r="F750" s="17">
        <f t="array" ref="F750">XLOOKUP(B750, 'Top 50 Cities in Spain Demograp'!A:A, 'Top 50 Cities in Spain Demograp'!B:B, "No data found", 0, 1)</f>
        <v>469554</v>
      </c>
      <c r="G750" s="17">
        <f>ROUND(MIN(VLOOKUP(CONCATENATE(C750, ":", D750), Pivots_Attractiveness_Score!$C$32:$D$55, 2, FALSE) / E750, 1), 2)</f>
        <v>1</v>
      </c>
      <c r="H750" s="17">
        <f t="shared" si="1"/>
        <v>0.64</v>
      </c>
      <c r="I750" s="17">
        <f t="shared" si="2"/>
        <v>0.09</v>
      </c>
      <c r="J750" s="49">
        <f> IFERROR(ROUND((VLOOKUP(B750, 'Top 50 Cities in Spain Demograp'!A:C, 3, FALSE) - MIN('Top 50 Cities in Spain Demograp'!C:C)) / (MAX('Top 50 Cities in Spain Demograp'!C:C) - MIN('Top 50 Cities in Spain Demograp'!C:C)), 2), "No income data")</f>
        <v>0.25</v>
      </c>
      <c r="K750" s="49">
        <f t="shared" si="3"/>
        <v>0.51</v>
      </c>
    </row>
    <row r="751">
      <c r="A751" s="16" t="s">
        <v>65</v>
      </c>
      <c r="B751" s="16" t="s">
        <v>72</v>
      </c>
      <c r="C751" s="16" t="s">
        <v>62</v>
      </c>
      <c r="D751" s="16" t="s">
        <v>58</v>
      </c>
      <c r="E751" s="17">
        <v>58.0</v>
      </c>
      <c r="F751" s="17">
        <f t="array" ref="F751">XLOOKUP(B751, 'Top 50 Cities in Spain Demograp'!A:A, 'Top 50 Cities in Spain Demograp'!B:B, "No data found", 0, 1)</f>
        <v>469554</v>
      </c>
      <c r="G751" s="17">
        <f>ROUND(MIN(VLOOKUP(CONCATENATE(C751, ":", D751), Pivots_Attractiveness_Score!$C$32:$D$55, 2, FALSE) / E751, 1), 2)</f>
        <v>1</v>
      </c>
      <c r="H751" s="17">
        <f t="shared" si="1"/>
        <v>0.56</v>
      </c>
      <c r="I751" s="17">
        <f t="shared" si="2"/>
        <v>0.09</v>
      </c>
      <c r="J751" s="49">
        <f> IFERROR(ROUND((VLOOKUP(B751, 'Top 50 Cities in Spain Demograp'!A:C, 3, FALSE) - MIN('Top 50 Cities in Spain Demograp'!C:C)) / (MAX('Top 50 Cities in Spain Demograp'!C:C) - MIN('Top 50 Cities in Spain Demograp'!C:C)), 2), "No income data")</f>
        <v>0.25</v>
      </c>
      <c r="K751" s="49">
        <f t="shared" si="3"/>
        <v>0.48</v>
      </c>
    </row>
    <row r="752">
      <c r="A752" s="16" t="s">
        <v>65</v>
      </c>
      <c r="B752" s="16" t="s">
        <v>72</v>
      </c>
      <c r="C752" s="16" t="s">
        <v>62</v>
      </c>
      <c r="D752" s="16" t="s">
        <v>59</v>
      </c>
      <c r="E752" s="17">
        <v>42.0</v>
      </c>
      <c r="F752" s="17">
        <f t="array" ref="F752">XLOOKUP(B752, 'Top 50 Cities in Spain Demograp'!A:A, 'Top 50 Cities in Spain Demograp'!B:B, "No data found", 0, 1)</f>
        <v>469554</v>
      </c>
      <c r="G752" s="17">
        <f>ROUND(MIN(VLOOKUP(CONCATENATE(C752, ":", D752), Pivots_Attractiveness_Score!$C$32:$D$55, 2, FALSE) / E752, 1), 2)</f>
        <v>1</v>
      </c>
      <c r="H752" s="17">
        <f t="shared" si="1"/>
        <v>0.4</v>
      </c>
      <c r="I752" s="17">
        <f t="shared" si="2"/>
        <v>0.09</v>
      </c>
      <c r="J752" s="49">
        <f> IFERROR(ROUND((VLOOKUP(B752, 'Top 50 Cities in Spain Demograp'!A:C, 3, FALSE) - MIN('Top 50 Cities in Spain Demograp'!C:C)) / (MAX('Top 50 Cities in Spain Demograp'!C:C) - MIN('Top 50 Cities in Spain Demograp'!C:C)), 2), "No income data")</f>
        <v>0.25</v>
      </c>
      <c r="K752" s="49">
        <f t="shared" si="3"/>
        <v>0.41</v>
      </c>
    </row>
    <row r="753">
      <c r="A753" s="16" t="s">
        <v>65</v>
      </c>
      <c r="B753" s="16" t="s">
        <v>72</v>
      </c>
      <c r="C753" s="16" t="s">
        <v>62</v>
      </c>
      <c r="D753" s="16" t="s">
        <v>60</v>
      </c>
      <c r="E753" s="17">
        <v>40.0</v>
      </c>
      <c r="F753" s="17">
        <f t="array" ref="F753">XLOOKUP(B753, 'Top 50 Cities in Spain Demograp'!A:A, 'Top 50 Cities in Spain Demograp'!B:B, "No data found", 0, 1)</f>
        <v>469554</v>
      </c>
      <c r="G753" s="17">
        <f>ROUND(MIN(VLOOKUP(CONCATENATE(C753, ":", D753), Pivots_Attractiveness_Score!$C$32:$D$55, 2, FALSE) / E753, 1), 2)</f>
        <v>1</v>
      </c>
      <c r="H753" s="17">
        <f t="shared" si="1"/>
        <v>0.38</v>
      </c>
      <c r="I753" s="17">
        <f t="shared" si="2"/>
        <v>0.09</v>
      </c>
      <c r="J753" s="49">
        <f> IFERROR(ROUND((VLOOKUP(B753, 'Top 50 Cities in Spain Demograp'!A:C, 3, FALSE) - MIN('Top 50 Cities in Spain Demograp'!C:C)) / (MAX('Top 50 Cities in Spain Demograp'!C:C) - MIN('Top 50 Cities in Spain Demograp'!C:C)), 2), "No income data")</f>
        <v>0.25</v>
      </c>
      <c r="K753" s="49">
        <f t="shared" si="3"/>
        <v>0.4</v>
      </c>
    </row>
    <row r="754">
      <c r="A754" s="16" t="s">
        <v>65</v>
      </c>
      <c r="B754" s="16" t="s">
        <v>72</v>
      </c>
      <c r="C754" s="16" t="s">
        <v>63</v>
      </c>
      <c r="D754" s="16" t="s">
        <v>57</v>
      </c>
      <c r="E754" s="17">
        <v>60.0</v>
      </c>
      <c r="F754" s="17">
        <f t="array" ref="F754">XLOOKUP(B754, 'Top 50 Cities in Spain Demograp'!A:A, 'Top 50 Cities in Spain Demograp'!B:B, "No data found", 0, 1)</f>
        <v>469554</v>
      </c>
      <c r="G754" s="17">
        <f>ROUND(MIN(VLOOKUP(CONCATENATE(C754, ":", D754), Pivots_Attractiveness_Score!$C$32:$D$55, 2, FALSE) / E754, 1), 2)</f>
        <v>1</v>
      </c>
      <c r="H754" s="17">
        <f t="shared" si="1"/>
        <v>0.58</v>
      </c>
      <c r="I754" s="17">
        <f t="shared" si="2"/>
        <v>0.09</v>
      </c>
      <c r="J754" s="49">
        <f> IFERROR(ROUND((VLOOKUP(B754, 'Top 50 Cities in Spain Demograp'!A:C, 3, FALSE) - MIN('Top 50 Cities in Spain Demograp'!C:C)) / (MAX('Top 50 Cities in Spain Demograp'!C:C) - MIN('Top 50 Cities in Spain Demograp'!C:C)), 2), "No income data")</f>
        <v>0.25</v>
      </c>
      <c r="K754" s="49">
        <f t="shared" si="3"/>
        <v>0.48</v>
      </c>
    </row>
    <row r="755">
      <c r="A755" s="16" t="s">
        <v>65</v>
      </c>
      <c r="B755" s="16" t="s">
        <v>72</v>
      </c>
      <c r="C755" s="16" t="s">
        <v>63</v>
      </c>
      <c r="D755" s="16" t="s">
        <v>58</v>
      </c>
      <c r="E755" s="17">
        <v>52.0</v>
      </c>
      <c r="F755" s="17">
        <f t="array" ref="F755">XLOOKUP(B755, 'Top 50 Cities in Spain Demograp'!A:A, 'Top 50 Cities in Spain Demograp'!B:B, "No data found", 0, 1)</f>
        <v>469554</v>
      </c>
      <c r="G755" s="17">
        <f>ROUND(MIN(VLOOKUP(CONCATENATE(C755, ":", D755), Pivots_Attractiveness_Score!$C$32:$D$55, 2, FALSE) / E755, 1), 2)</f>
        <v>1</v>
      </c>
      <c r="H755" s="17">
        <f t="shared" si="1"/>
        <v>0.5</v>
      </c>
      <c r="I755" s="17">
        <f t="shared" si="2"/>
        <v>0.09</v>
      </c>
      <c r="J755" s="49">
        <f> IFERROR(ROUND((VLOOKUP(B755, 'Top 50 Cities in Spain Demograp'!A:C, 3, FALSE) - MIN('Top 50 Cities in Spain Demograp'!C:C)) / (MAX('Top 50 Cities in Spain Demograp'!C:C) - MIN('Top 50 Cities in Spain Demograp'!C:C)), 2), "No income data")</f>
        <v>0.25</v>
      </c>
      <c r="K755" s="49">
        <f t="shared" si="3"/>
        <v>0.45</v>
      </c>
    </row>
    <row r="756">
      <c r="A756" s="16" t="s">
        <v>65</v>
      </c>
      <c r="B756" s="16" t="s">
        <v>72</v>
      </c>
      <c r="C756" s="16" t="s">
        <v>63</v>
      </c>
      <c r="D756" s="16" t="s">
        <v>59</v>
      </c>
      <c r="E756" s="17">
        <v>38.0</v>
      </c>
      <c r="F756" s="17">
        <f t="array" ref="F756">XLOOKUP(B756, 'Top 50 Cities in Spain Demograp'!A:A, 'Top 50 Cities in Spain Demograp'!B:B, "No data found", 0, 1)</f>
        <v>469554</v>
      </c>
      <c r="G756" s="17">
        <f>ROUND(MIN(VLOOKUP(CONCATENATE(C756, ":", D756), Pivots_Attractiveness_Score!$C$32:$D$55, 2, FALSE) / E756, 1), 2)</f>
        <v>1</v>
      </c>
      <c r="H756" s="17">
        <f t="shared" si="1"/>
        <v>0.35</v>
      </c>
      <c r="I756" s="17">
        <f t="shared" si="2"/>
        <v>0.09</v>
      </c>
      <c r="J756" s="49">
        <f> IFERROR(ROUND((VLOOKUP(B756, 'Top 50 Cities in Spain Demograp'!A:C, 3, FALSE) - MIN('Top 50 Cities in Spain Demograp'!C:C)) / (MAX('Top 50 Cities in Spain Demograp'!C:C) - MIN('Top 50 Cities in Spain Demograp'!C:C)), 2), "No income data")</f>
        <v>0.25</v>
      </c>
      <c r="K756" s="49">
        <f t="shared" si="3"/>
        <v>0.39</v>
      </c>
    </row>
    <row r="757">
      <c r="A757" s="16" t="s">
        <v>65</v>
      </c>
      <c r="B757" s="16" t="s">
        <v>72</v>
      </c>
      <c r="C757" s="16" t="s">
        <v>63</v>
      </c>
      <c r="D757" s="16" t="s">
        <v>60</v>
      </c>
      <c r="E757" s="17">
        <v>35.0</v>
      </c>
      <c r="F757" s="17">
        <f t="array" ref="F757">XLOOKUP(B757, 'Top 50 Cities in Spain Demograp'!A:A, 'Top 50 Cities in Spain Demograp'!B:B, "No data found", 0, 1)</f>
        <v>469554</v>
      </c>
      <c r="G757" s="17">
        <f>ROUND(MIN(VLOOKUP(CONCATENATE(C757, ":", D757), Pivots_Attractiveness_Score!$C$32:$D$55, 2, FALSE) / E757, 1), 2)</f>
        <v>1</v>
      </c>
      <c r="H757" s="17">
        <f t="shared" si="1"/>
        <v>0.32</v>
      </c>
      <c r="I757" s="17">
        <f t="shared" si="2"/>
        <v>0.09</v>
      </c>
      <c r="J757" s="49">
        <f> IFERROR(ROUND((VLOOKUP(B757, 'Top 50 Cities in Spain Demograp'!A:C, 3, FALSE) - MIN('Top 50 Cities in Spain Demograp'!C:C)) / (MAX('Top 50 Cities in Spain Demograp'!C:C) - MIN('Top 50 Cities in Spain Demograp'!C:C)), 2), "No income data")</f>
        <v>0.25</v>
      </c>
      <c r="K757" s="49">
        <f t="shared" si="3"/>
        <v>0.38</v>
      </c>
    </row>
    <row r="758">
      <c r="A758" s="16" t="s">
        <v>65</v>
      </c>
      <c r="B758" s="16" t="s">
        <v>72</v>
      </c>
      <c r="C758" s="16" t="s">
        <v>64</v>
      </c>
      <c r="D758" s="16" t="s">
        <v>57</v>
      </c>
      <c r="E758" s="17">
        <v>48.0</v>
      </c>
      <c r="F758" s="17">
        <f t="array" ref="F758">XLOOKUP(B758, 'Top 50 Cities in Spain Demograp'!A:A, 'Top 50 Cities in Spain Demograp'!B:B, "No data found", 0, 1)</f>
        <v>469554</v>
      </c>
      <c r="G758" s="17">
        <f>ROUND(MIN(VLOOKUP(CONCATENATE(C758, ":", D758), Pivots_Attractiveness_Score!$C$32:$D$55, 2, FALSE) / E758, 1), 2)</f>
        <v>0.88</v>
      </c>
      <c r="H758" s="17">
        <f t="shared" si="1"/>
        <v>0.46</v>
      </c>
      <c r="I758" s="17">
        <f t="shared" si="2"/>
        <v>0.09</v>
      </c>
      <c r="J758" s="49">
        <f> IFERROR(ROUND((VLOOKUP(B758, 'Top 50 Cities in Spain Demograp'!A:C, 3, FALSE) - MIN('Top 50 Cities in Spain Demograp'!C:C)) / (MAX('Top 50 Cities in Spain Demograp'!C:C) - MIN('Top 50 Cities in Spain Demograp'!C:C)), 2), "No income data")</f>
        <v>0.25</v>
      </c>
      <c r="K758" s="49">
        <f t="shared" si="3"/>
        <v>0.41</v>
      </c>
    </row>
    <row r="759">
      <c r="A759" s="16" t="s">
        <v>65</v>
      </c>
      <c r="B759" s="16" t="s">
        <v>72</v>
      </c>
      <c r="C759" s="16" t="s">
        <v>64</v>
      </c>
      <c r="D759" s="16" t="s">
        <v>58</v>
      </c>
      <c r="E759" s="17">
        <v>22.0</v>
      </c>
      <c r="F759" s="17">
        <f t="array" ref="F759">XLOOKUP(B759, 'Top 50 Cities in Spain Demograp'!A:A, 'Top 50 Cities in Spain Demograp'!B:B, "No data found", 0, 1)</f>
        <v>469554</v>
      </c>
      <c r="G759" s="17">
        <f>ROUND(MIN(VLOOKUP(CONCATENATE(C759, ":", D759), Pivots_Attractiveness_Score!$C$32:$D$55, 2, FALSE) / E759, 1), 2)</f>
        <v>0.82</v>
      </c>
      <c r="H759" s="17">
        <f t="shared" si="1"/>
        <v>0.19</v>
      </c>
      <c r="I759" s="17">
        <f t="shared" si="2"/>
        <v>0.09</v>
      </c>
      <c r="J759" s="49">
        <f> IFERROR(ROUND((VLOOKUP(B759, 'Top 50 Cities in Spain Demograp'!A:C, 3, FALSE) - MIN('Top 50 Cities in Spain Demograp'!C:C)) / (MAX('Top 50 Cities in Spain Demograp'!C:C) - MIN('Top 50 Cities in Spain Demograp'!C:C)), 2), "No income data")</f>
        <v>0.25</v>
      </c>
      <c r="K759" s="49">
        <f t="shared" si="3"/>
        <v>0.29</v>
      </c>
    </row>
    <row r="760">
      <c r="A760" s="16" t="s">
        <v>65</v>
      </c>
      <c r="B760" s="16" t="s">
        <v>72</v>
      </c>
      <c r="C760" s="16" t="s">
        <v>64</v>
      </c>
      <c r="D760" s="16" t="s">
        <v>59</v>
      </c>
      <c r="E760" s="17">
        <v>35.0</v>
      </c>
      <c r="F760" s="17">
        <f t="array" ref="F760">XLOOKUP(B760, 'Top 50 Cities in Spain Demograp'!A:A, 'Top 50 Cities in Spain Demograp'!B:B, "No data found", 0, 1)</f>
        <v>469554</v>
      </c>
      <c r="G760" s="17">
        <f>ROUND(MIN(VLOOKUP(CONCATENATE(C760, ":", D760), Pivots_Attractiveness_Score!$C$32:$D$55, 2, FALSE) / E760, 1), 2)</f>
        <v>0.8</v>
      </c>
      <c r="H760" s="17">
        <f t="shared" si="1"/>
        <v>0.32</v>
      </c>
      <c r="I760" s="17">
        <f t="shared" si="2"/>
        <v>0.09</v>
      </c>
      <c r="J760" s="49">
        <f> IFERROR(ROUND((VLOOKUP(B760, 'Top 50 Cities in Spain Demograp'!A:C, 3, FALSE) - MIN('Top 50 Cities in Spain Demograp'!C:C)) / (MAX('Top 50 Cities in Spain Demograp'!C:C) - MIN('Top 50 Cities in Spain Demograp'!C:C)), 2), "No income data")</f>
        <v>0.25</v>
      </c>
      <c r="K760" s="49">
        <f t="shared" si="3"/>
        <v>0.34</v>
      </c>
    </row>
    <row r="761">
      <c r="A761" s="16" t="s">
        <v>65</v>
      </c>
      <c r="B761" s="16" t="s">
        <v>72</v>
      </c>
      <c r="C761" s="16" t="s">
        <v>64</v>
      </c>
      <c r="D761" s="16" t="s">
        <v>60</v>
      </c>
      <c r="E761" s="17">
        <v>18.0</v>
      </c>
      <c r="F761" s="17">
        <f t="array" ref="F761">XLOOKUP(B761, 'Top 50 Cities in Spain Demograp'!A:A, 'Top 50 Cities in Spain Demograp'!B:B, "No data found", 0, 1)</f>
        <v>469554</v>
      </c>
      <c r="G761" s="17">
        <f>ROUND(MIN(VLOOKUP(CONCATENATE(C761, ":", D761), Pivots_Attractiveness_Score!$C$32:$D$55, 2, FALSE) / E761, 1), 2)</f>
        <v>1</v>
      </c>
      <c r="H761" s="17">
        <f t="shared" si="1"/>
        <v>0.15</v>
      </c>
      <c r="I761" s="17">
        <f t="shared" si="2"/>
        <v>0.09</v>
      </c>
      <c r="J761" s="49">
        <f> IFERROR(ROUND((VLOOKUP(B761, 'Top 50 Cities in Spain Demograp'!A:C, 3, FALSE) - MIN('Top 50 Cities in Spain Demograp'!C:C)) / (MAX('Top 50 Cities in Spain Demograp'!C:C) - MIN('Top 50 Cities in Spain Demograp'!C:C)), 2), "No income data")</f>
        <v>0.25</v>
      </c>
      <c r="K761" s="49">
        <f t="shared" si="3"/>
        <v>0.31</v>
      </c>
    </row>
    <row r="762">
      <c r="A762" s="16" t="s">
        <v>65</v>
      </c>
      <c r="B762" s="16" t="s">
        <v>73</v>
      </c>
      <c r="C762" s="16" t="s">
        <v>56</v>
      </c>
      <c r="D762" s="16" t="s">
        <v>57</v>
      </c>
      <c r="E762" s="17">
        <v>80.0</v>
      </c>
      <c r="F762" s="17">
        <f t="array" ref="F762">XLOOKUP(B762, 'Top 50 Cities in Spain Demograp'!A:A, 'Top 50 Cities in Spain Demograp'!B:B, "No data found", 0, 1)</f>
        <v>438234</v>
      </c>
      <c r="G762" s="17">
        <f>ROUND(MIN(VLOOKUP(CONCATENATE(C762, ":", D762), Pivots_Attractiveness_Score!$C$32:$D$55, 2, FALSE) / E762, 1), 2)</f>
        <v>1</v>
      </c>
      <c r="H762" s="17">
        <f t="shared" si="1"/>
        <v>0.79</v>
      </c>
      <c r="I762" s="17">
        <f t="shared" si="2"/>
        <v>0.08</v>
      </c>
      <c r="J762" s="49">
        <f> IFERROR(ROUND((VLOOKUP(B762, 'Top 50 Cities in Spain Demograp'!A:C, 3, FALSE) - MIN('Top 50 Cities in Spain Demograp'!C:C)) / (MAX('Top 50 Cities in Spain Demograp'!C:C) - MIN('Top 50 Cities in Spain Demograp'!C:C)), 2), "No income data")</f>
        <v>0.63</v>
      </c>
      <c r="K762" s="49">
        <f t="shared" si="3"/>
        <v>0.6</v>
      </c>
    </row>
    <row r="763">
      <c r="A763" s="16" t="s">
        <v>65</v>
      </c>
      <c r="B763" s="16" t="s">
        <v>73</v>
      </c>
      <c r="C763" s="16" t="s">
        <v>56</v>
      </c>
      <c r="D763" s="16" t="s">
        <v>58</v>
      </c>
      <c r="E763" s="17">
        <v>78.0</v>
      </c>
      <c r="F763" s="17">
        <f t="array" ref="F763">XLOOKUP(B763, 'Top 50 Cities in Spain Demograp'!A:A, 'Top 50 Cities in Spain Demograp'!B:B, "No data found", 0, 1)</f>
        <v>438234</v>
      </c>
      <c r="G763" s="17">
        <f>ROUND(MIN(VLOOKUP(CONCATENATE(C763, ":", D763), Pivots_Attractiveness_Score!$C$32:$D$55, 2, FALSE) / E763, 1), 2)</f>
        <v>1</v>
      </c>
      <c r="H763" s="17">
        <f t="shared" si="1"/>
        <v>0.77</v>
      </c>
      <c r="I763" s="17">
        <f t="shared" si="2"/>
        <v>0.08</v>
      </c>
      <c r="J763" s="49">
        <f> IFERROR(ROUND((VLOOKUP(B763, 'Top 50 Cities in Spain Demograp'!A:C, 3, FALSE) - MIN('Top 50 Cities in Spain Demograp'!C:C)) / (MAX('Top 50 Cities in Spain Demograp'!C:C) - MIN('Top 50 Cities in Spain Demograp'!C:C)), 2), "No income data")</f>
        <v>0.63</v>
      </c>
      <c r="K763" s="49">
        <f t="shared" si="3"/>
        <v>0.6</v>
      </c>
    </row>
    <row r="764">
      <c r="A764" s="16" t="s">
        <v>65</v>
      </c>
      <c r="B764" s="16" t="s">
        <v>73</v>
      </c>
      <c r="C764" s="16" t="s">
        <v>56</v>
      </c>
      <c r="D764" s="16" t="s">
        <v>59</v>
      </c>
      <c r="E764" s="17">
        <v>60.0</v>
      </c>
      <c r="F764" s="17">
        <f t="array" ref="F764">XLOOKUP(B764, 'Top 50 Cities in Spain Demograp'!A:A, 'Top 50 Cities in Spain Demograp'!B:B, "No data found", 0, 1)</f>
        <v>438234</v>
      </c>
      <c r="G764" s="17">
        <f>ROUND(MIN(VLOOKUP(CONCATENATE(C764, ":", D764), Pivots_Attractiveness_Score!$C$32:$D$55, 2, FALSE) / E764, 1), 2)</f>
        <v>1</v>
      </c>
      <c r="H764" s="17">
        <f t="shared" si="1"/>
        <v>0.58</v>
      </c>
      <c r="I764" s="17">
        <f t="shared" si="2"/>
        <v>0.08</v>
      </c>
      <c r="J764" s="49">
        <f> IFERROR(ROUND((VLOOKUP(B764, 'Top 50 Cities in Spain Demograp'!A:C, 3, FALSE) - MIN('Top 50 Cities in Spain Demograp'!C:C)) / (MAX('Top 50 Cities in Spain Demograp'!C:C) - MIN('Top 50 Cities in Spain Demograp'!C:C)), 2), "No income data")</f>
        <v>0.63</v>
      </c>
      <c r="K764" s="49">
        <f t="shared" si="3"/>
        <v>0.52</v>
      </c>
    </row>
    <row r="765">
      <c r="A765" s="16" t="s">
        <v>65</v>
      </c>
      <c r="B765" s="16" t="s">
        <v>73</v>
      </c>
      <c r="C765" s="16" t="s">
        <v>56</v>
      </c>
      <c r="D765" s="16" t="s">
        <v>60</v>
      </c>
      <c r="E765" s="17">
        <v>92.0</v>
      </c>
      <c r="F765" s="17">
        <f t="array" ref="F765">XLOOKUP(B765, 'Top 50 Cities in Spain Demograp'!A:A, 'Top 50 Cities in Spain Demograp'!B:B, "No data found", 0, 1)</f>
        <v>438234</v>
      </c>
      <c r="G765" s="17">
        <f>ROUND(MIN(VLOOKUP(CONCATENATE(C765, ":", D765), Pivots_Attractiveness_Score!$C$32:$D$55, 2, FALSE) / E765, 1), 2)</f>
        <v>0.96</v>
      </c>
      <c r="H765" s="17">
        <f t="shared" si="1"/>
        <v>0.92</v>
      </c>
      <c r="I765" s="17">
        <f t="shared" si="2"/>
        <v>0.08</v>
      </c>
      <c r="J765" s="49">
        <f> IFERROR(ROUND((VLOOKUP(B765, 'Top 50 Cities in Spain Demograp'!A:C, 3, FALSE) - MIN('Top 50 Cities in Spain Demograp'!C:C)) / (MAX('Top 50 Cities in Spain Demograp'!C:C) - MIN('Top 50 Cities in Spain Demograp'!C:C)), 2), "No income data")</f>
        <v>0.63</v>
      </c>
      <c r="K765" s="49">
        <f t="shared" si="3"/>
        <v>0.65</v>
      </c>
    </row>
    <row r="766">
      <c r="A766" s="16" t="s">
        <v>65</v>
      </c>
      <c r="B766" s="16" t="s">
        <v>73</v>
      </c>
      <c r="C766" s="16" t="s">
        <v>61</v>
      </c>
      <c r="D766" s="16" t="s">
        <v>57</v>
      </c>
      <c r="E766" s="17">
        <v>82.0</v>
      </c>
      <c r="F766" s="17">
        <f t="array" ref="F766">XLOOKUP(B766, 'Top 50 Cities in Spain Demograp'!A:A, 'Top 50 Cities in Spain Demograp'!B:B, "No data found", 0, 1)</f>
        <v>438234</v>
      </c>
      <c r="G766" s="17">
        <f>ROUND(MIN(VLOOKUP(CONCATENATE(C766, ":", D766), Pivots_Attractiveness_Score!$C$32:$D$55, 2, FALSE) / E766, 1), 2)</f>
        <v>0.91</v>
      </c>
      <c r="H766" s="17">
        <f t="shared" si="1"/>
        <v>0.81</v>
      </c>
      <c r="I766" s="17">
        <f t="shared" si="2"/>
        <v>0.08</v>
      </c>
      <c r="J766" s="49">
        <f> IFERROR(ROUND((VLOOKUP(B766, 'Top 50 Cities in Spain Demograp'!A:C, 3, FALSE) - MIN('Top 50 Cities in Spain Demograp'!C:C)) / (MAX('Top 50 Cities in Spain Demograp'!C:C) - MIN('Top 50 Cities in Spain Demograp'!C:C)), 2), "No income data")</f>
        <v>0.63</v>
      </c>
      <c r="K766" s="49">
        <f t="shared" si="3"/>
        <v>0.59</v>
      </c>
    </row>
    <row r="767">
      <c r="A767" s="16" t="s">
        <v>65</v>
      </c>
      <c r="B767" s="16" t="s">
        <v>73</v>
      </c>
      <c r="C767" s="16" t="s">
        <v>61</v>
      </c>
      <c r="D767" s="16" t="s">
        <v>58</v>
      </c>
      <c r="E767" s="17">
        <v>80.0</v>
      </c>
      <c r="F767" s="17">
        <f t="array" ref="F767">XLOOKUP(B767, 'Top 50 Cities in Spain Demograp'!A:A, 'Top 50 Cities in Spain Demograp'!B:B, "No data found", 0, 1)</f>
        <v>438234</v>
      </c>
      <c r="G767" s="17">
        <f>ROUND(MIN(VLOOKUP(CONCATENATE(C767, ":", D767), Pivots_Attractiveness_Score!$C$32:$D$55, 2, FALSE) / E767, 1), 2)</f>
        <v>0.81</v>
      </c>
      <c r="H767" s="17">
        <f t="shared" si="1"/>
        <v>0.79</v>
      </c>
      <c r="I767" s="17">
        <f t="shared" si="2"/>
        <v>0.08</v>
      </c>
      <c r="J767" s="49">
        <f> IFERROR(ROUND((VLOOKUP(B767, 'Top 50 Cities in Spain Demograp'!A:C, 3, FALSE) - MIN('Top 50 Cities in Spain Demograp'!C:C)) / (MAX('Top 50 Cities in Spain Demograp'!C:C) - MIN('Top 50 Cities in Spain Demograp'!C:C)), 2), "No income data")</f>
        <v>0.63</v>
      </c>
      <c r="K767" s="49">
        <f t="shared" si="3"/>
        <v>0.57</v>
      </c>
    </row>
    <row r="768">
      <c r="A768" s="16" t="s">
        <v>65</v>
      </c>
      <c r="B768" s="16" t="s">
        <v>73</v>
      </c>
      <c r="C768" s="16" t="s">
        <v>61</v>
      </c>
      <c r="D768" s="16" t="s">
        <v>59</v>
      </c>
      <c r="E768" s="17">
        <v>62.0</v>
      </c>
      <c r="F768" s="17">
        <f t="array" ref="F768">XLOOKUP(B768, 'Top 50 Cities in Spain Demograp'!A:A, 'Top 50 Cities in Spain Demograp'!B:B, "No data found", 0, 1)</f>
        <v>438234</v>
      </c>
      <c r="G768" s="17">
        <f>ROUND(MIN(VLOOKUP(CONCATENATE(C768, ":", D768), Pivots_Attractiveness_Score!$C$32:$D$55, 2, FALSE) / E768, 1), 2)</f>
        <v>0.73</v>
      </c>
      <c r="H768" s="17">
        <f t="shared" si="1"/>
        <v>0.6</v>
      </c>
      <c r="I768" s="17">
        <f t="shared" si="2"/>
        <v>0.08</v>
      </c>
      <c r="J768" s="49">
        <f> IFERROR(ROUND((VLOOKUP(B768, 'Top 50 Cities in Spain Demograp'!A:C, 3, FALSE) - MIN('Top 50 Cities in Spain Demograp'!C:C)) / (MAX('Top 50 Cities in Spain Demograp'!C:C) - MIN('Top 50 Cities in Spain Demograp'!C:C)), 2), "No income data")</f>
        <v>0.63</v>
      </c>
      <c r="K768" s="49">
        <f t="shared" si="3"/>
        <v>0.47</v>
      </c>
    </row>
    <row r="769">
      <c r="A769" s="16" t="s">
        <v>65</v>
      </c>
      <c r="B769" s="16" t="s">
        <v>73</v>
      </c>
      <c r="C769" s="16" t="s">
        <v>61</v>
      </c>
      <c r="D769" s="16" t="s">
        <v>60</v>
      </c>
      <c r="E769" s="17">
        <v>90.0</v>
      </c>
      <c r="F769" s="17">
        <f t="array" ref="F769">XLOOKUP(B769, 'Top 50 Cities in Spain Demograp'!A:A, 'Top 50 Cities in Spain Demograp'!B:B, "No data found", 0, 1)</f>
        <v>438234</v>
      </c>
      <c r="G769" s="17">
        <f>ROUND(MIN(VLOOKUP(CONCATENATE(C769, ":", D769), Pivots_Attractiveness_Score!$C$32:$D$55, 2, FALSE) / E769, 1), 2)</f>
        <v>0.83</v>
      </c>
      <c r="H769" s="17">
        <f t="shared" si="1"/>
        <v>0.9</v>
      </c>
      <c r="I769" s="17">
        <f t="shared" si="2"/>
        <v>0.08</v>
      </c>
      <c r="J769" s="49">
        <f> IFERROR(ROUND((VLOOKUP(B769, 'Top 50 Cities in Spain Demograp'!A:C, 3, FALSE) - MIN('Top 50 Cities in Spain Demograp'!C:C)) / (MAX('Top 50 Cities in Spain Demograp'!C:C) - MIN('Top 50 Cities in Spain Demograp'!C:C)), 2), "No income data")</f>
        <v>0.63</v>
      </c>
      <c r="K769" s="49">
        <f t="shared" si="3"/>
        <v>0.61</v>
      </c>
    </row>
    <row r="770">
      <c r="A770" s="16" t="s">
        <v>65</v>
      </c>
      <c r="B770" s="16" t="s">
        <v>73</v>
      </c>
      <c r="C770" s="16" t="s">
        <v>62</v>
      </c>
      <c r="D770" s="16" t="s">
        <v>57</v>
      </c>
      <c r="E770" s="17">
        <v>78.0</v>
      </c>
      <c r="F770" s="17">
        <f t="array" ref="F770">XLOOKUP(B770, 'Top 50 Cities in Spain Demograp'!A:A, 'Top 50 Cities in Spain Demograp'!B:B, "No data found", 0, 1)</f>
        <v>438234</v>
      </c>
      <c r="G770" s="17">
        <f>ROUND(MIN(VLOOKUP(CONCATENATE(C770, ":", D770), Pivots_Attractiveness_Score!$C$32:$D$55, 2, FALSE) / E770, 1), 2)</f>
        <v>1</v>
      </c>
      <c r="H770" s="17">
        <f t="shared" si="1"/>
        <v>0.77</v>
      </c>
      <c r="I770" s="17">
        <f t="shared" si="2"/>
        <v>0.08</v>
      </c>
      <c r="J770" s="49">
        <f> IFERROR(ROUND((VLOOKUP(B770, 'Top 50 Cities in Spain Demograp'!A:C, 3, FALSE) - MIN('Top 50 Cities in Spain Demograp'!C:C)) / (MAX('Top 50 Cities in Spain Demograp'!C:C) - MIN('Top 50 Cities in Spain Demograp'!C:C)), 2), "No income data")</f>
        <v>0.63</v>
      </c>
      <c r="K770" s="49">
        <f t="shared" si="3"/>
        <v>0.6</v>
      </c>
    </row>
    <row r="771">
      <c r="A771" s="16" t="s">
        <v>65</v>
      </c>
      <c r="B771" s="16" t="s">
        <v>73</v>
      </c>
      <c r="C771" s="16" t="s">
        <v>62</v>
      </c>
      <c r="D771" s="16" t="s">
        <v>58</v>
      </c>
      <c r="E771" s="17">
        <v>75.0</v>
      </c>
      <c r="F771" s="17">
        <f t="array" ref="F771">XLOOKUP(B771, 'Top 50 Cities in Spain Demograp'!A:A, 'Top 50 Cities in Spain Demograp'!B:B, "No data found", 0, 1)</f>
        <v>438234</v>
      </c>
      <c r="G771" s="17">
        <f>ROUND(MIN(VLOOKUP(CONCATENATE(C771, ":", D771), Pivots_Attractiveness_Score!$C$32:$D$55, 2, FALSE) / E771, 1), 2)</f>
        <v>0.93</v>
      </c>
      <c r="H771" s="17">
        <f t="shared" si="1"/>
        <v>0.74</v>
      </c>
      <c r="I771" s="17">
        <f t="shared" si="2"/>
        <v>0.08</v>
      </c>
      <c r="J771" s="49">
        <f> IFERROR(ROUND((VLOOKUP(B771, 'Top 50 Cities in Spain Demograp'!A:C, 3, FALSE) - MIN('Top 50 Cities in Spain Demograp'!C:C)) / (MAX('Top 50 Cities in Spain Demograp'!C:C) - MIN('Top 50 Cities in Spain Demograp'!C:C)), 2), "No income data")</f>
        <v>0.63</v>
      </c>
      <c r="K771" s="49">
        <f t="shared" si="3"/>
        <v>0.57</v>
      </c>
    </row>
    <row r="772">
      <c r="A772" s="16" t="s">
        <v>65</v>
      </c>
      <c r="B772" s="16" t="s">
        <v>73</v>
      </c>
      <c r="C772" s="16" t="s">
        <v>62</v>
      </c>
      <c r="D772" s="16" t="s">
        <v>59</v>
      </c>
      <c r="E772" s="17">
        <v>58.0</v>
      </c>
      <c r="F772" s="17">
        <f t="array" ref="F772">XLOOKUP(B772, 'Top 50 Cities in Spain Demograp'!A:A, 'Top 50 Cities in Spain Demograp'!B:B, "No data found", 0, 1)</f>
        <v>438234</v>
      </c>
      <c r="G772" s="17">
        <f>ROUND(MIN(VLOOKUP(CONCATENATE(C772, ":", D772), Pivots_Attractiveness_Score!$C$32:$D$55, 2, FALSE) / E772, 1), 2)</f>
        <v>0.95</v>
      </c>
      <c r="H772" s="17">
        <f t="shared" si="1"/>
        <v>0.56</v>
      </c>
      <c r="I772" s="17">
        <f t="shared" si="2"/>
        <v>0.08</v>
      </c>
      <c r="J772" s="49">
        <f> IFERROR(ROUND((VLOOKUP(B772, 'Top 50 Cities in Spain Demograp'!A:C, 3, FALSE) - MIN('Top 50 Cities in Spain Demograp'!C:C)) / (MAX('Top 50 Cities in Spain Demograp'!C:C) - MIN('Top 50 Cities in Spain Demograp'!C:C)), 2), "No income data")</f>
        <v>0.63</v>
      </c>
      <c r="K772" s="49">
        <f t="shared" si="3"/>
        <v>0.5</v>
      </c>
    </row>
    <row r="773">
      <c r="A773" s="16" t="s">
        <v>65</v>
      </c>
      <c r="B773" s="16" t="s">
        <v>73</v>
      </c>
      <c r="C773" s="16" t="s">
        <v>62</v>
      </c>
      <c r="D773" s="16" t="s">
        <v>60</v>
      </c>
      <c r="E773" s="17">
        <v>80.0</v>
      </c>
      <c r="F773" s="17">
        <f t="array" ref="F773">XLOOKUP(B773, 'Top 50 Cities in Spain Demograp'!A:A, 'Top 50 Cities in Spain Demograp'!B:B, "No data found", 0, 1)</f>
        <v>438234</v>
      </c>
      <c r="G773" s="17">
        <f>ROUND(MIN(VLOOKUP(CONCATENATE(C773, ":", D773), Pivots_Attractiveness_Score!$C$32:$D$55, 2, FALSE) / E773, 1), 2)</f>
        <v>0.85</v>
      </c>
      <c r="H773" s="17">
        <f t="shared" si="1"/>
        <v>0.79</v>
      </c>
      <c r="I773" s="17">
        <f t="shared" si="2"/>
        <v>0.08</v>
      </c>
      <c r="J773" s="49">
        <f> IFERROR(ROUND((VLOOKUP(B773, 'Top 50 Cities in Spain Demograp'!A:C, 3, FALSE) - MIN('Top 50 Cities in Spain Demograp'!C:C)) / (MAX('Top 50 Cities in Spain Demograp'!C:C) - MIN('Top 50 Cities in Spain Demograp'!C:C)), 2), "No income data")</f>
        <v>0.63</v>
      </c>
      <c r="K773" s="49">
        <f t="shared" si="3"/>
        <v>0.57</v>
      </c>
    </row>
    <row r="774">
      <c r="A774" s="16" t="s">
        <v>65</v>
      </c>
      <c r="B774" s="16" t="s">
        <v>73</v>
      </c>
      <c r="C774" s="16" t="s">
        <v>63</v>
      </c>
      <c r="D774" s="16" t="s">
        <v>57</v>
      </c>
      <c r="E774" s="17">
        <v>72.0</v>
      </c>
      <c r="F774" s="17">
        <f t="array" ref="F774">XLOOKUP(B774, 'Top 50 Cities in Spain Demograp'!A:A, 'Top 50 Cities in Spain Demograp'!B:B, "No data found", 0, 1)</f>
        <v>438234</v>
      </c>
      <c r="G774" s="17">
        <f>ROUND(MIN(VLOOKUP(CONCATENATE(C774, ":", D774), Pivots_Attractiveness_Score!$C$32:$D$55, 2, FALSE) / E774, 1), 2)</f>
        <v>1</v>
      </c>
      <c r="H774" s="17">
        <f t="shared" si="1"/>
        <v>0.71</v>
      </c>
      <c r="I774" s="17">
        <f t="shared" si="2"/>
        <v>0.08</v>
      </c>
      <c r="J774" s="49">
        <f> IFERROR(ROUND((VLOOKUP(B774, 'Top 50 Cities in Spain Demograp'!A:C, 3, FALSE) - MIN('Top 50 Cities in Spain Demograp'!C:C)) / (MAX('Top 50 Cities in Spain Demograp'!C:C) - MIN('Top 50 Cities in Spain Demograp'!C:C)), 2), "No income data")</f>
        <v>0.63</v>
      </c>
      <c r="K774" s="49">
        <f t="shared" si="3"/>
        <v>0.57</v>
      </c>
    </row>
    <row r="775">
      <c r="A775" s="16" t="s">
        <v>65</v>
      </c>
      <c r="B775" s="16" t="s">
        <v>73</v>
      </c>
      <c r="C775" s="16" t="s">
        <v>63</v>
      </c>
      <c r="D775" s="16" t="s">
        <v>58</v>
      </c>
      <c r="E775" s="17">
        <v>68.0</v>
      </c>
      <c r="F775" s="17">
        <f t="array" ref="F775">XLOOKUP(B775, 'Top 50 Cities in Spain Demograp'!A:A, 'Top 50 Cities in Spain Demograp'!B:B, "No data found", 0, 1)</f>
        <v>438234</v>
      </c>
      <c r="G775" s="17">
        <f>ROUND(MIN(VLOOKUP(CONCATENATE(C775, ":", D775), Pivots_Attractiveness_Score!$C$32:$D$55, 2, FALSE) / E775, 1), 2)</f>
        <v>0.97</v>
      </c>
      <c r="H775" s="17">
        <f t="shared" si="1"/>
        <v>0.67</v>
      </c>
      <c r="I775" s="17">
        <f t="shared" si="2"/>
        <v>0.08</v>
      </c>
      <c r="J775" s="49">
        <f> IFERROR(ROUND((VLOOKUP(B775, 'Top 50 Cities in Spain Demograp'!A:C, 3, FALSE) - MIN('Top 50 Cities in Spain Demograp'!C:C)) / (MAX('Top 50 Cities in Spain Demograp'!C:C) - MIN('Top 50 Cities in Spain Demograp'!C:C)), 2), "No income data")</f>
        <v>0.63</v>
      </c>
      <c r="K775" s="49">
        <f t="shared" si="3"/>
        <v>0.55</v>
      </c>
    </row>
    <row r="776">
      <c r="A776" s="16" t="s">
        <v>65</v>
      </c>
      <c r="B776" s="16" t="s">
        <v>73</v>
      </c>
      <c r="C776" s="16" t="s">
        <v>63</v>
      </c>
      <c r="D776" s="16" t="s">
        <v>59</v>
      </c>
      <c r="E776" s="17">
        <v>50.0</v>
      </c>
      <c r="F776" s="17">
        <f t="array" ref="F776">XLOOKUP(B776, 'Top 50 Cities in Spain Demograp'!A:A, 'Top 50 Cities in Spain Demograp'!B:B, "No data found", 0, 1)</f>
        <v>438234</v>
      </c>
      <c r="G776" s="17">
        <f>ROUND(MIN(VLOOKUP(CONCATENATE(C776, ":", D776), Pivots_Attractiveness_Score!$C$32:$D$55, 2, FALSE) / E776, 1), 2)</f>
        <v>0.9</v>
      </c>
      <c r="H776" s="17">
        <f t="shared" si="1"/>
        <v>0.48</v>
      </c>
      <c r="I776" s="17">
        <f t="shared" si="2"/>
        <v>0.08</v>
      </c>
      <c r="J776" s="49">
        <f> IFERROR(ROUND((VLOOKUP(B776, 'Top 50 Cities in Spain Demograp'!A:C, 3, FALSE) - MIN('Top 50 Cities in Spain Demograp'!C:C)) / (MAX('Top 50 Cities in Spain Demograp'!C:C) - MIN('Top 50 Cities in Spain Demograp'!C:C)), 2), "No income data")</f>
        <v>0.63</v>
      </c>
      <c r="K776" s="49">
        <f t="shared" si="3"/>
        <v>0.46</v>
      </c>
    </row>
    <row r="777">
      <c r="A777" s="16" t="s">
        <v>65</v>
      </c>
      <c r="B777" s="16" t="s">
        <v>73</v>
      </c>
      <c r="C777" s="16" t="s">
        <v>63</v>
      </c>
      <c r="D777" s="16" t="s">
        <v>60</v>
      </c>
      <c r="E777" s="17">
        <v>70.0</v>
      </c>
      <c r="F777" s="17">
        <f t="array" ref="F777">XLOOKUP(B777, 'Top 50 Cities in Spain Demograp'!A:A, 'Top 50 Cities in Spain Demograp'!B:B, "No data found", 0, 1)</f>
        <v>438234</v>
      </c>
      <c r="G777" s="17">
        <f>ROUND(MIN(VLOOKUP(CONCATENATE(C777, ":", D777), Pivots_Attractiveness_Score!$C$32:$D$55, 2, FALSE) / E777, 1), 2)</f>
        <v>0.93</v>
      </c>
      <c r="H777" s="17">
        <f t="shared" si="1"/>
        <v>0.69</v>
      </c>
      <c r="I777" s="17">
        <f t="shared" si="2"/>
        <v>0.08</v>
      </c>
      <c r="J777" s="49">
        <f> IFERROR(ROUND((VLOOKUP(B777, 'Top 50 Cities in Spain Demograp'!A:C, 3, FALSE) - MIN('Top 50 Cities in Spain Demograp'!C:C)) / (MAX('Top 50 Cities in Spain Demograp'!C:C) - MIN('Top 50 Cities in Spain Demograp'!C:C)), 2), "No income data")</f>
        <v>0.63</v>
      </c>
      <c r="K777" s="49">
        <f t="shared" si="3"/>
        <v>0.55</v>
      </c>
    </row>
    <row r="778">
      <c r="A778" s="16" t="s">
        <v>65</v>
      </c>
      <c r="B778" s="16" t="s">
        <v>73</v>
      </c>
      <c r="C778" s="16" t="s">
        <v>64</v>
      </c>
      <c r="D778" s="16" t="s">
        <v>57</v>
      </c>
      <c r="E778" s="17">
        <v>40.0</v>
      </c>
      <c r="F778" s="17">
        <f t="array" ref="F778">XLOOKUP(B778, 'Top 50 Cities in Spain Demograp'!A:A, 'Top 50 Cities in Spain Demograp'!B:B, "No data found", 0, 1)</f>
        <v>438234</v>
      </c>
      <c r="G778" s="17">
        <f>ROUND(MIN(VLOOKUP(CONCATENATE(C778, ":", D778), Pivots_Attractiveness_Score!$C$32:$D$55, 2, FALSE) / E778, 1), 2)</f>
        <v>1</v>
      </c>
      <c r="H778" s="17">
        <f t="shared" si="1"/>
        <v>0.38</v>
      </c>
      <c r="I778" s="17">
        <f t="shared" si="2"/>
        <v>0.08</v>
      </c>
      <c r="J778" s="49">
        <f> IFERROR(ROUND((VLOOKUP(B778, 'Top 50 Cities in Spain Demograp'!A:C, 3, FALSE) - MIN('Top 50 Cities in Spain Demograp'!C:C)) / (MAX('Top 50 Cities in Spain Demograp'!C:C) - MIN('Top 50 Cities in Spain Demograp'!C:C)), 2), "No income data")</f>
        <v>0.63</v>
      </c>
      <c r="K778" s="49">
        <f t="shared" si="3"/>
        <v>0.44</v>
      </c>
    </row>
    <row r="779">
      <c r="A779" s="16" t="s">
        <v>65</v>
      </c>
      <c r="B779" s="16" t="s">
        <v>73</v>
      </c>
      <c r="C779" s="16" t="s">
        <v>64</v>
      </c>
      <c r="D779" s="16" t="s">
        <v>58</v>
      </c>
      <c r="E779" s="17">
        <v>18.0</v>
      </c>
      <c r="F779" s="17">
        <f t="array" ref="F779">XLOOKUP(B779, 'Top 50 Cities in Spain Demograp'!A:A, 'Top 50 Cities in Spain Demograp'!B:B, "No data found", 0, 1)</f>
        <v>438234</v>
      </c>
      <c r="G779" s="17">
        <f>ROUND(MIN(VLOOKUP(CONCATENATE(C779, ":", D779), Pivots_Attractiveness_Score!$C$32:$D$55, 2, FALSE) / E779, 1), 2)</f>
        <v>1</v>
      </c>
      <c r="H779" s="17">
        <f t="shared" si="1"/>
        <v>0.15</v>
      </c>
      <c r="I779" s="17">
        <f t="shared" si="2"/>
        <v>0.08</v>
      </c>
      <c r="J779" s="49">
        <f> IFERROR(ROUND((VLOOKUP(B779, 'Top 50 Cities in Spain Demograp'!A:C, 3, FALSE) - MIN('Top 50 Cities in Spain Demograp'!C:C)) / (MAX('Top 50 Cities in Spain Demograp'!C:C) - MIN('Top 50 Cities in Spain Demograp'!C:C)), 2), "No income data")</f>
        <v>0.63</v>
      </c>
      <c r="K779" s="49">
        <f t="shared" si="3"/>
        <v>0.35</v>
      </c>
    </row>
    <row r="780">
      <c r="A780" s="16" t="s">
        <v>65</v>
      </c>
      <c r="B780" s="16" t="s">
        <v>73</v>
      </c>
      <c r="C780" s="16" t="s">
        <v>64</v>
      </c>
      <c r="D780" s="16" t="s">
        <v>59</v>
      </c>
      <c r="E780" s="17">
        <v>28.0</v>
      </c>
      <c r="F780" s="17">
        <f t="array" ref="F780">XLOOKUP(B780, 'Top 50 Cities in Spain Demograp'!A:A, 'Top 50 Cities in Spain Demograp'!B:B, "No data found", 0, 1)</f>
        <v>438234</v>
      </c>
      <c r="G780" s="17">
        <f>ROUND(MIN(VLOOKUP(CONCATENATE(C780, ":", D780), Pivots_Attractiveness_Score!$C$32:$D$55, 2, FALSE) / E780, 1), 2)</f>
        <v>1</v>
      </c>
      <c r="H780" s="17">
        <f t="shared" si="1"/>
        <v>0.25</v>
      </c>
      <c r="I780" s="17">
        <f t="shared" si="2"/>
        <v>0.08</v>
      </c>
      <c r="J780" s="49">
        <f> IFERROR(ROUND((VLOOKUP(B780, 'Top 50 Cities in Spain Demograp'!A:C, 3, FALSE) - MIN('Top 50 Cities in Spain Demograp'!C:C)) / (MAX('Top 50 Cities in Spain Demograp'!C:C) - MIN('Top 50 Cities in Spain Demograp'!C:C)), 2), "No income data")</f>
        <v>0.63</v>
      </c>
      <c r="K780" s="49">
        <f t="shared" si="3"/>
        <v>0.39</v>
      </c>
    </row>
    <row r="781">
      <c r="A781" s="16" t="s">
        <v>65</v>
      </c>
      <c r="B781" s="16" t="s">
        <v>73</v>
      </c>
      <c r="C781" s="16" t="s">
        <v>64</v>
      </c>
      <c r="D781" s="16" t="s">
        <v>60</v>
      </c>
      <c r="E781" s="17">
        <v>30.0</v>
      </c>
      <c r="F781" s="17">
        <f t="array" ref="F781">XLOOKUP(B781, 'Top 50 Cities in Spain Demograp'!A:A, 'Top 50 Cities in Spain Demograp'!B:B, "No data found", 0, 1)</f>
        <v>438234</v>
      </c>
      <c r="G781" s="17">
        <f>ROUND(MIN(VLOOKUP(CONCATENATE(C781, ":", D781), Pivots_Attractiveness_Score!$C$32:$D$55, 2, FALSE) / E781, 1), 2)</f>
        <v>0.6</v>
      </c>
      <c r="H781" s="17">
        <f t="shared" si="1"/>
        <v>0.27</v>
      </c>
      <c r="I781" s="17">
        <f t="shared" si="2"/>
        <v>0.08</v>
      </c>
      <c r="J781" s="49">
        <f> IFERROR(ROUND((VLOOKUP(B781, 'Top 50 Cities in Spain Demograp'!A:C, 3, FALSE) - MIN('Top 50 Cities in Spain Demograp'!C:C)) / (MAX('Top 50 Cities in Spain Demograp'!C:C) - MIN('Top 50 Cities in Spain Demograp'!C:C)), 2), "No income data")</f>
        <v>0.63</v>
      </c>
      <c r="K781" s="49">
        <f t="shared" si="3"/>
        <v>0.32</v>
      </c>
    </row>
    <row r="782">
      <c r="A782" s="16" t="s">
        <v>65</v>
      </c>
      <c r="B782" s="16" t="s">
        <v>74</v>
      </c>
      <c r="C782" s="16" t="s">
        <v>56</v>
      </c>
      <c r="D782" s="16" t="s">
        <v>57</v>
      </c>
      <c r="E782" s="17">
        <v>78.0</v>
      </c>
      <c r="F782" s="17">
        <f t="array" ref="F782">XLOOKUP(B782, 'Top 50 Cities in Spain Demograp'!A:A, 'Top 50 Cities in Spain Demograp'!B:B, "No data found", 0, 1)</f>
        <v>383516</v>
      </c>
      <c r="G782" s="17">
        <f>ROUND(MIN(VLOOKUP(CONCATENATE(C782, ":", D782), Pivots_Attractiveness_Score!$C$32:$D$55, 2, FALSE) / E782, 1), 2)</f>
        <v>1</v>
      </c>
      <c r="H782" s="17">
        <f t="shared" si="1"/>
        <v>0.77</v>
      </c>
      <c r="I782" s="17">
        <f t="shared" si="2"/>
        <v>0.06</v>
      </c>
      <c r="J782" s="49">
        <f> IFERROR(ROUND((VLOOKUP(B782, 'Top 50 Cities in Spain Demograp'!A:C, 3, FALSE) - MIN('Top 50 Cities in Spain Demograp'!C:C)) / (MAX('Top 50 Cities in Spain Demograp'!C:C) - MIN('Top 50 Cities in Spain Demograp'!C:C)), 2), "No income data")</f>
        <v>0.5</v>
      </c>
      <c r="K782" s="49">
        <f t="shared" si="3"/>
        <v>0.58</v>
      </c>
    </row>
    <row r="783">
      <c r="A783" s="16" t="s">
        <v>65</v>
      </c>
      <c r="B783" s="16" t="s">
        <v>74</v>
      </c>
      <c r="C783" s="16" t="s">
        <v>56</v>
      </c>
      <c r="D783" s="16" t="s">
        <v>58</v>
      </c>
      <c r="E783" s="17">
        <v>75.0</v>
      </c>
      <c r="F783" s="17">
        <f t="array" ref="F783">XLOOKUP(B783, 'Top 50 Cities in Spain Demograp'!A:A, 'Top 50 Cities in Spain Demograp'!B:B, "No data found", 0, 1)</f>
        <v>383516</v>
      </c>
      <c r="G783" s="17">
        <f>ROUND(MIN(VLOOKUP(CONCATENATE(C783, ":", D783), Pivots_Attractiveness_Score!$C$32:$D$55, 2, FALSE) / E783, 1), 2)</f>
        <v>1</v>
      </c>
      <c r="H783" s="17">
        <f t="shared" si="1"/>
        <v>0.74</v>
      </c>
      <c r="I783" s="17">
        <f t="shared" si="2"/>
        <v>0.06</v>
      </c>
      <c r="J783" s="49">
        <f> IFERROR(ROUND((VLOOKUP(B783, 'Top 50 Cities in Spain Demograp'!A:C, 3, FALSE) - MIN('Top 50 Cities in Spain Demograp'!C:C)) / (MAX('Top 50 Cities in Spain Demograp'!C:C) - MIN('Top 50 Cities in Spain Demograp'!C:C)), 2), "No income data")</f>
        <v>0.5</v>
      </c>
      <c r="K783" s="49">
        <f t="shared" si="3"/>
        <v>0.56</v>
      </c>
    </row>
    <row r="784">
      <c r="A784" s="16" t="s">
        <v>65</v>
      </c>
      <c r="B784" s="16" t="s">
        <v>74</v>
      </c>
      <c r="C784" s="16" t="s">
        <v>56</v>
      </c>
      <c r="D784" s="16" t="s">
        <v>59</v>
      </c>
      <c r="E784" s="17">
        <v>58.0</v>
      </c>
      <c r="F784" s="17">
        <f t="array" ref="F784">XLOOKUP(B784, 'Top 50 Cities in Spain Demograp'!A:A, 'Top 50 Cities in Spain Demograp'!B:B, "No data found", 0, 1)</f>
        <v>383516</v>
      </c>
      <c r="G784" s="17">
        <f>ROUND(MIN(VLOOKUP(CONCATENATE(C784, ":", D784), Pivots_Attractiveness_Score!$C$32:$D$55, 2, FALSE) / E784, 1), 2)</f>
        <v>1</v>
      </c>
      <c r="H784" s="17">
        <f t="shared" si="1"/>
        <v>0.56</v>
      </c>
      <c r="I784" s="17">
        <f t="shared" si="2"/>
        <v>0.06</v>
      </c>
      <c r="J784" s="49">
        <f> IFERROR(ROUND((VLOOKUP(B784, 'Top 50 Cities in Spain Demograp'!A:C, 3, FALSE) - MIN('Top 50 Cities in Spain Demograp'!C:C)) / (MAX('Top 50 Cities in Spain Demograp'!C:C) - MIN('Top 50 Cities in Spain Demograp'!C:C)), 2), "No income data")</f>
        <v>0.5</v>
      </c>
      <c r="K784" s="49">
        <f t="shared" si="3"/>
        <v>0.49</v>
      </c>
    </row>
    <row r="785">
      <c r="A785" s="16" t="s">
        <v>65</v>
      </c>
      <c r="B785" s="16" t="s">
        <v>74</v>
      </c>
      <c r="C785" s="16" t="s">
        <v>56</v>
      </c>
      <c r="D785" s="16" t="s">
        <v>60</v>
      </c>
      <c r="E785" s="17">
        <v>85.0</v>
      </c>
      <c r="F785" s="17">
        <f t="array" ref="F785">XLOOKUP(B785, 'Top 50 Cities in Spain Demograp'!A:A, 'Top 50 Cities in Spain Demograp'!B:B, "No data found", 0, 1)</f>
        <v>383516</v>
      </c>
      <c r="G785" s="17">
        <f>ROUND(MIN(VLOOKUP(CONCATENATE(C785, ":", D785), Pivots_Attractiveness_Score!$C$32:$D$55, 2, FALSE) / E785, 1), 2)</f>
        <v>1</v>
      </c>
      <c r="H785" s="17">
        <f t="shared" si="1"/>
        <v>0.84</v>
      </c>
      <c r="I785" s="17">
        <f t="shared" si="2"/>
        <v>0.06</v>
      </c>
      <c r="J785" s="49">
        <f> IFERROR(ROUND((VLOOKUP(B785, 'Top 50 Cities in Spain Demograp'!A:C, 3, FALSE) - MIN('Top 50 Cities in Spain Demograp'!C:C)) / (MAX('Top 50 Cities in Spain Demograp'!C:C) - MIN('Top 50 Cities in Spain Demograp'!C:C)), 2), "No income data")</f>
        <v>0.5</v>
      </c>
      <c r="K785" s="49">
        <f t="shared" si="3"/>
        <v>0.6</v>
      </c>
    </row>
    <row r="786">
      <c r="A786" s="16" t="s">
        <v>65</v>
      </c>
      <c r="B786" s="16" t="s">
        <v>74</v>
      </c>
      <c r="C786" s="16" t="s">
        <v>61</v>
      </c>
      <c r="D786" s="16" t="s">
        <v>57</v>
      </c>
      <c r="E786" s="17">
        <v>75.0</v>
      </c>
      <c r="F786" s="17">
        <f t="array" ref="F786">XLOOKUP(B786, 'Top 50 Cities in Spain Demograp'!A:A, 'Top 50 Cities in Spain Demograp'!B:B, "No data found", 0, 1)</f>
        <v>383516</v>
      </c>
      <c r="G786" s="17">
        <f>ROUND(MIN(VLOOKUP(CONCATENATE(C786, ":", D786), Pivots_Attractiveness_Score!$C$32:$D$55, 2, FALSE) / E786, 1), 2)</f>
        <v>1</v>
      </c>
      <c r="H786" s="17">
        <f t="shared" si="1"/>
        <v>0.74</v>
      </c>
      <c r="I786" s="17">
        <f t="shared" si="2"/>
        <v>0.06</v>
      </c>
      <c r="J786" s="49">
        <f> IFERROR(ROUND((VLOOKUP(B786, 'Top 50 Cities in Spain Demograp'!A:C, 3, FALSE) - MIN('Top 50 Cities in Spain Demograp'!C:C)) / (MAX('Top 50 Cities in Spain Demograp'!C:C) - MIN('Top 50 Cities in Spain Demograp'!C:C)), 2), "No income data")</f>
        <v>0.5</v>
      </c>
      <c r="K786" s="49">
        <f t="shared" si="3"/>
        <v>0.56</v>
      </c>
    </row>
    <row r="787">
      <c r="A787" s="16" t="s">
        <v>65</v>
      </c>
      <c r="B787" s="16" t="s">
        <v>74</v>
      </c>
      <c r="C787" s="16" t="s">
        <v>61</v>
      </c>
      <c r="D787" s="16" t="s">
        <v>58</v>
      </c>
      <c r="E787" s="17">
        <v>70.0</v>
      </c>
      <c r="F787" s="17">
        <f t="array" ref="F787">XLOOKUP(B787, 'Top 50 Cities in Spain Demograp'!A:A, 'Top 50 Cities in Spain Demograp'!B:B, "No data found", 0, 1)</f>
        <v>383516</v>
      </c>
      <c r="G787" s="17">
        <f>ROUND(MIN(VLOOKUP(CONCATENATE(C787, ":", D787), Pivots_Attractiveness_Score!$C$32:$D$55, 2, FALSE) / E787, 1), 2)</f>
        <v>0.93</v>
      </c>
      <c r="H787" s="17">
        <f t="shared" si="1"/>
        <v>0.69</v>
      </c>
      <c r="I787" s="17">
        <f t="shared" si="2"/>
        <v>0.06</v>
      </c>
      <c r="J787" s="49">
        <f> IFERROR(ROUND((VLOOKUP(B787, 'Top 50 Cities in Spain Demograp'!A:C, 3, FALSE) - MIN('Top 50 Cities in Spain Demograp'!C:C)) / (MAX('Top 50 Cities in Spain Demograp'!C:C) - MIN('Top 50 Cities in Spain Demograp'!C:C)), 2), "No income data")</f>
        <v>0.5</v>
      </c>
      <c r="K787" s="49">
        <f t="shared" si="3"/>
        <v>0.53</v>
      </c>
    </row>
    <row r="788">
      <c r="A788" s="16" t="s">
        <v>65</v>
      </c>
      <c r="B788" s="16" t="s">
        <v>74</v>
      </c>
      <c r="C788" s="16" t="s">
        <v>61</v>
      </c>
      <c r="D788" s="16" t="s">
        <v>59</v>
      </c>
      <c r="E788" s="17">
        <v>55.0</v>
      </c>
      <c r="F788" s="17">
        <f t="array" ref="F788">XLOOKUP(B788, 'Top 50 Cities in Spain Demograp'!A:A, 'Top 50 Cities in Spain Demograp'!B:B, "No data found", 0, 1)</f>
        <v>383516</v>
      </c>
      <c r="G788" s="17">
        <f>ROUND(MIN(VLOOKUP(CONCATENATE(C788, ":", D788), Pivots_Attractiveness_Score!$C$32:$D$55, 2, FALSE) / E788, 1), 2)</f>
        <v>0.82</v>
      </c>
      <c r="H788" s="17">
        <f t="shared" si="1"/>
        <v>0.53</v>
      </c>
      <c r="I788" s="17">
        <f t="shared" si="2"/>
        <v>0.06</v>
      </c>
      <c r="J788" s="49">
        <f> IFERROR(ROUND((VLOOKUP(B788, 'Top 50 Cities in Spain Demograp'!A:C, 3, FALSE) - MIN('Top 50 Cities in Spain Demograp'!C:C)) / (MAX('Top 50 Cities in Spain Demograp'!C:C) - MIN('Top 50 Cities in Spain Demograp'!C:C)), 2), "No income data")</f>
        <v>0.5</v>
      </c>
      <c r="K788" s="49">
        <f t="shared" si="3"/>
        <v>0.44</v>
      </c>
    </row>
    <row r="789">
      <c r="A789" s="16" t="s">
        <v>65</v>
      </c>
      <c r="B789" s="16" t="s">
        <v>74</v>
      </c>
      <c r="C789" s="16" t="s">
        <v>61</v>
      </c>
      <c r="D789" s="16" t="s">
        <v>60</v>
      </c>
      <c r="E789" s="17">
        <v>82.0</v>
      </c>
      <c r="F789" s="17">
        <f t="array" ref="F789">XLOOKUP(B789, 'Top 50 Cities in Spain Demograp'!A:A, 'Top 50 Cities in Spain Demograp'!B:B, "No data found", 0, 1)</f>
        <v>383516</v>
      </c>
      <c r="G789" s="17">
        <f>ROUND(MIN(VLOOKUP(CONCATENATE(C789, ":", D789), Pivots_Attractiveness_Score!$C$32:$D$55, 2, FALSE) / E789, 1), 2)</f>
        <v>0.91</v>
      </c>
      <c r="H789" s="17">
        <f t="shared" si="1"/>
        <v>0.81</v>
      </c>
      <c r="I789" s="17">
        <f t="shared" si="2"/>
        <v>0.06</v>
      </c>
      <c r="J789" s="49">
        <f> IFERROR(ROUND((VLOOKUP(B789, 'Top 50 Cities in Spain Demograp'!A:C, 3, FALSE) - MIN('Top 50 Cities in Spain Demograp'!C:C)) / (MAX('Top 50 Cities in Spain Demograp'!C:C) - MIN('Top 50 Cities in Spain Demograp'!C:C)), 2), "No income data")</f>
        <v>0.5</v>
      </c>
      <c r="K789" s="49">
        <f t="shared" si="3"/>
        <v>0.57</v>
      </c>
    </row>
    <row r="790">
      <c r="A790" s="16" t="s">
        <v>65</v>
      </c>
      <c r="B790" s="16" t="s">
        <v>74</v>
      </c>
      <c r="C790" s="16" t="s">
        <v>62</v>
      </c>
      <c r="D790" s="16" t="s">
        <v>57</v>
      </c>
      <c r="E790" s="17">
        <v>70.0</v>
      </c>
      <c r="F790" s="17">
        <f t="array" ref="F790">XLOOKUP(B790, 'Top 50 Cities in Spain Demograp'!A:A, 'Top 50 Cities in Spain Demograp'!B:B, "No data found", 0, 1)</f>
        <v>383516</v>
      </c>
      <c r="G790" s="17">
        <f>ROUND(MIN(VLOOKUP(CONCATENATE(C790, ":", D790), Pivots_Attractiveness_Score!$C$32:$D$55, 2, FALSE) / E790, 1), 2)</f>
        <v>1</v>
      </c>
      <c r="H790" s="17">
        <f t="shared" si="1"/>
        <v>0.69</v>
      </c>
      <c r="I790" s="17">
        <f t="shared" si="2"/>
        <v>0.06</v>
      </c>
      <c r="J790" s="49">
        <f> IFERROR(ROUND((VLOOKUP(B790, 'Top 50 Cities in Spain Demograp'!A:C, 3, FALSE) - MIN('Top 50 Cities in Spain Demograp'!C:C)) / (MAX('Top 50 Cities in Spain Demograp'!C:C) - MIN('Top 50 Cities in Spain Demograp'!C:C)), 2), "No income data")</f>
        <v>0.5</v>
      </c>
      <c r="K790" s="49">
        <f t="shared" si="3"/>
        <v>0.54</v>
      </c>
    </row>
    <row r="791">
      <c r="A791" s="16" t="s">
        <v>65</v>
      </c>
      <c r="B791" s="16" t="s">
        <v>74</v>
      </c>
      <c r="C791" s="16" t="s">
        <v>62</v>
      </c>
      <c r="D791" s="16" t="s">
        <v>58</v>
      </c>
      <c r="E791" s="17">
        <v>65.0</v>
      </c>
      <c r="F791" s="17">
        <f t="array" ref="F791">XLOOKUP(B791, 'Top 50 Cities in Spain Demograp'!A:A, 'Top 50 Cities in Spain Demograp'!B:B, "No data found", 0, 1)</f>
        <v>383516</v>
      </c>
      <c r="G791" s="17">
        <f>ROUND(MIN(VLOOKUP(CONCATENATE(C791, ":", D791), Pivots_Attractiveness_Score!$C$32:$D$55, 2, FALSE) / E791, 1), 2)</f>
        <v>1</v>
      </c>
      <c r="H791" s="17">
        <f t="shared" si="1"/>
        <v>0.64</v>
      </c>
      <c r="I791" s="17">
        <f t="shared" si="2"/>
        <v>0.06</v>
      </c>
      <c r="J791" s="49">
        <f> IFERROR(ROUND((VLOOKUP(B791, 'Top 50 Cities in Spain Demograp'!A:C, 3, FALSE) - MIN('Top 50 Cities in Spain Demograp'!C:C)) / (MAX('Top 50 Cities in Spain Demograp'!C:C) - MIN('Top 50 Cities in Spain Demograp'!C:C)), 2), "No income data")</f>
        <v>0.5</v>
      </c>
      <c r="K791" s="49">
        <f t="shared" si="3"/>
        <v>0.52</v>
      </c>
    </row>
    <row r="792">
      <c r="A792" s="16" t="s">
        <v>65</v>
      </c>
      <c r="B792" s="16" t="s">
        <v>74</v>
      </c>
      <c r="C792" s="16" t="s">
        <v>62</v>
      </c>
      <c r="D792" s="16" t="s">
        <v>59</v>
      </c>
      <c r="E792" s="17">
        <v>50.0</v>
      </c>
      <c r="F792" s="17">
        <f t="array" ref="F792">XLOOKUP(B792, 'Top 50 Cities in Spain Demograp'!A:A, 'Top 50 Cities in Spain Demograp'!B:B, "No data found", 0, 1)</f>
        <v>383516</v>
      </c>
      <c r="G792" s="17">
        <f>ROUND(MIN(VLOOKUP(CONCATENATE(C792, ":", D792), Pivots_Attractiveness_Score!$C$32:$D$55, 2, FALSE) / E792, 1), 2)</f>
        <v>1</v>
      </c>
      <c r="H792" s="17">
        <f t="shared" si="1"/>
        <v>0.48</v>
      </c>
      <c r="I792" s="17">
        <f t="shared" si="2"/>
        <v>0.06</v>
      </c>
      <c r="J792" s="49">
        <f> IFERROR(ROUND((VLOOKUP(B792, 'Top 50 Cities in Spain Demograp'!A:C, 3, FALSE) - MIN('Top 50 Cities in Spain Demograp'!C:C)) / (MAX('Top 50 Cities in Spain Demograp'!C:C) - MIN('Top 50 Cities in Spain Demograp'!C:C)), 2), "No income data")</f>
        <v>0.5</v>
      </c>
      <c r="K792" s="49">
        <f t="shared" si="3"/>
        <v>0.46</v>
      </c>
    </row>
    <row r="793">
      <c r="A793" s="16" t="s">
        <v>65</v>
      </c>
      <c r="B793" s="16" t="s">
        <v>74</v>
      </c>
      <c r="C793" s="16" t="s">
        <v>62</v>
      </c>
      <c r="D793" s="16" t="s">
        <v>60</v>
      </c>
      <c r="E793" s="17">
        <v>72.0</v>
      </c>
      <c r="F793" s="17">
        <f t="array" ref="F793">XLOOKUP(B793, 'Top 50 Cities in Spain Demograp'!A:A, 'Top 50 Cities in Spain Demograp'!B:B, "No data found", 0, 1)</f>
        <v>383516</v>
      </c>
      <c r="G793" s="17">
        <f>ROUND(MIN(VLOOKUP(CONCATENATE(C793, ":", D793), Pivots_Attractiveness_Score!$C$32:$D$55, 2, FALSE) / E793, 1), 2)</f>
        <v>0.94</v>
      </c>
      <c r="H793" s="17">
        <f t="shared" si="1"/>
        <v>0.71</v>
      </c>
      <c r="I793" s="17">
        <f t="shared" si="2"/>
        <v>0.06</v>
      </c>
      <c r="J793" s="49">
        <f> IFERROR(ROUND((VLOOKUP(B793, 'Top 50 Cities in Spain Demograp'!A:C, 3, FALSE) - MIN('Top 50 Cities in Spain Demograp'!C:C)) / (MAX('Top 50 Cities in Spain Demograp'!C:C) - MIN('Top 50 Cities in Spain Demograp'!C:C)), 2), "No income data")</f>
        <v>0.5</v>
      </c>
      <c r="K793" s="49">
        <f t="shared" si="3"/>
        <v>0.54</v>
      </c>
    </row>
    <row r="794">
      <c r="A794" s="16" t="s">
        <v>65</v>
      </c>
      <c r="B794" s="16" t="s">
        <v>74</v>
      </c>
      <c r="C794" s="16" t="s">
        <v>63</v>
      </c>
      <c r="D794" s="16" t="s">
        <v>57</v>
      </c>
      <c r="E794" s="17">
        <v>65.0</v>
      </c>
      <c r="F794" s="17">
        <f t="array" ref="F794">XLOOKUP(B794, 'Top 50 Cities in Spain Demograp'!A:A, 'Top 50 Cities in Spain Demograp'!B:B, "No data found", 0, 1)</f>
        <v>383516</v>
      </c>
      <c r="G794" s="17">
        <f>ROUND(MIN(VLOOKUP(CONCATENATE(C794, ":", D794), Pivots_Attractiveness_Score!$C$32:$D$55, 2, FALSE) / E794, 1), 2)</f>
        <v>1</v>
      </c>
      <c r="H794" s="17">
        <f t="shared" si="1"/>
        <v>0.64</v>
      </c>
      <c r="I794" s="17">
        <f t="shared" si="2"/>
        <v>0.06</v>
      </c>
      <c r="J794" s="49">
        <f> IFERROR(ROUND((VLOOKUP(B794, 'Top 50 Cities in Spain Demograp'!A:C, 3, FALSE) - MIN('Top 50 Cities in Spain Demograp'!C:C)) / (MAX('Top 50 Cities in Spain Demograp'!C:C) - MIN('Top 50 Cities in Spain Demograp'!C:C)), 2), "No income data")</f>
        <v>0.5</v>
      </c>
      <c r="K794" s="49">
        <f t="shared" si="3"/>
        <v>0.52</v>
      </c>
    </row>
    <row r="795">
      <c r="A795" s="16" t="s">
        <v>65</v>
      </c>
      <c r="B795" s="16" t="s">
        <v>74</v>
      </c>
      <c r="C795" s="16" t="s">
        <v>63</v>
      </c>
      <c r="D795" s="16" t="s">
        <v>58</v>
      </c>
      <c r="E795" s="17">
        <v>60.0</v>
      </c>
      <c r="F795" s="17">
        <f t="array" ref="F795">XLOOKUP(B795, 'Top 50 Cities in Spain Demograp'!A:A, 'Top 50 Cities in Spain Demograp'!B:B, "No data found", 0, 1)</f>
        <v>383516</v>
      </c>
      <c r="G795" s="17">
        <f>ROUND(MIN(VLOOKUP(CONCATENATE(C795, ":", D795), Pivots_Attractiveness_Score!$C$32:$D$55, 2, FALSE) / E795, 1), 2)</f>
        <v>1</v>
      </c>
      <c r="H795" s="17">
        <f t="shared" si="1"/>
        <v>0.58</v>
      </c>
      <c r="I795" s="17">
        <f t="shared" si="2"/>
        <v>0.06</v>
      </c>
      <c r="J795" s="49">
        <f> IFERROR(ROUND((VLOOKUP(B795, 'Top 50 Cities in Spain Demograp'!A:C, 3, FALSE) - MIN('Top 50 Cities in Spain Demograp'!C:C)) / (MAX('Top 50 Cities in Spain Demograp'!C:C) - MIN('Top 50 Cities in Spain Demograp'!C:C)), 2), "No income data")</f>
        <v>0.5</v>
      </c>
      <c r="K795" s="49">
        <f t="shared" si="3"/>
        <v>0.5</v>
      </c>
    </row>
    <row r="796">
      <c r="A796" s="16" t="s">
        <v>65</v>
      </c>
      <c r="B796" s="16" t="s">
        <v>74</v>
      </c>
      <c r="C796" s="16" t="s">
        <v>63</v>
      </c>
      <c r="D796" s="16" t="s">
        <v>59</v>
      </c>
      <c r="E796" s="17">
        <v>45.0</v>
      </c>
      <c r="F796" s="17">
        <f t="array" ref="F796">XLOOKUP(B796, 'Top 50 Cities in Spain Demograp'!A:A, 'Top 50 Cities in Spain Demograp'!B:B, "No data found", 0, 1)</f>
        <v>383516</v>
      </c>
      <c r="G796" s="17">
        <f>ROUND(MIN(VLOOKUP(CONCATENATE(C796, ":", D796), Pivots_Attractiveness_Score!$C$32:$D$55, 2, FALSE) / E796, 1), 2)</f>
        <v>1</v>
      </c>
      <c r="H796" s="17">
        <f t="shared" si="1"/>
        <v>0.43</v>
      </c>
      <c r="I796" s="17">
        <f t="shared" si="2"/>
        <v>0.06</v>
      </c>
      <c r="J796" s="49">
        <f> IFERROR(ROUND((VLOOKUP(B796, 'Top 50 Cities in Spain Demograp'!A:C, 3, FALSE) - MIN('Top 50 Cities in Spain Demograp'!C:C)) / (MAX('Top 50 Cities in Spain Demograp'!C:C) - MIN('Top 50 Cities in Spain Demograp'!C:C)), 2), "No income data")</f>
        <v>0.5</v>
      </c>
      <c r="K796" s="49">
        <f t="shared" si="3"/>
        <v>0.44</v>
      </c>
    </row>
    <row r="797">
      <c r="A797" s="16" t="s">
        <v>65</v>
      </c>
      <c r="B797" s="16" t="s">
        <v>74</v>
      </c>
      <c r="C797" s="16" t="s">
        <v>63</v>
      </c>
      <c r="D797" s="16" t="s">
        <v>60</v>
      </c>
      <c r="E797" s="17">
        <v>60.0</v>
      </c>
      <c r="F797" s="17">
        <f t="array" ref="F797">XLOOKUP(B797, 'Top 50 Cities in Spain Demograp'!A:A, 'Top 50 Cities in Spain Demograp'!B:B, "No data found", 0, 1)</f>
        <v>383516</v>
      </c>
      <c r="G797" s="17">
        <f>ROUND(MIN(VLOOKUP(CONCATENATE(C797, ":", D797), Pivots_Attractiveness_Score!$C$32:$D$55, 2, FALSE) / E797, 1), 2)</f>
        <v>1</v>
      </c>
      <c r="H797" s="17">
        <f t="shared" si="1"/>
        <v>0.58</v>
      </c>
      <c r="I797" s="17">
        <f t="shared" si="2"/>
        <v>0.06</v>
      </c>
      <c r="J797" s="49">
        <f> IFERROR(ROUND((VLOOKUP(B797, 'Top 50 Cities in Spain Demograp'!A:C, 3, FALSE) - MIN('Top 50 Cities in Spain Demograp'!C:C)) / (MAX('Top 50 Cities in Spain Demograp'!C:C) - MIN('Top 50 Cities in Spain Demograp'!C:C)), 2), "No income data")</f>
        <v>0.5</v>
      </c>
      <c r="K797" s="49">
        <f t="shared" si="3"/>
        <v>0.5</v>
      </c>
    </row>
    <row r="798">
      <c r="A798" s="16" t="s">
        <v>65</v>
      </c>
      <c r="B798" s="16" t="s">
        <v>74</v>
      </c>
      <c r="C798" s="16" t="s">
        <v>64</v>
      </c>
      <c r="D798" s="16" t="s">
        <v>57</v>
      </c>
      <c r="E798" s="17">
        <v>38.0</v>
      </c>
      <c r="F798" s="17">
        <f t="array" ref="F798">XLOOKUP(B798, 'Top 50 Cities in Spain Demograp'!A:A, 'Top 50 Cities in Spain Demograp'!B:B, "No data found", 0, 1)</f>
        <v>383516</v>
      </c>
      <c r="G798" s="17">
        <f>ROUND(MIN(VLOOKUP(CONCATENATE(C798, ":", D798), Pivots_Attractiveness_Score!$C$32:$D$55, 2, FALSE) / E798, 1), 2)</f>
        <v>1</v>
      </c>
      <c r="H798" s="17">
        <f t="shared" si="1"/>
        <v>0.35</v>
      </c>
      <c r="I798" s="17">
        <f t="shared" si="2"/>
        <v>0.06</v>
      </c>
      <c r="J798" s="49">
        <f> IFERROR(ROUND((VLOOKUP(B798, 'Top 50 Cities in Spain Demograp'!A:C, 3, FALSE) - MIN('Top 50 Cities in Spain Demograp'!C:C)) / (MAX('Top 50 Cities in Spain Demograp'!C:C) - MIN('Top 50 Cities in Spain Demograp'!C:C)), 2), "No income data")</f>
        <v>0.5</v>
      </c>
      <c r="K798" s="49">
        <f t="shared" si="3"/>
        <v>0.41</v>
      </c>
    </row>
    <row r="799">
      <c r="A799" s="16" t="s">
        <v>65</v>
      </c>
      <c r="B799" s="16" t="s">
        <v>74</v>
      </c>
      <c r="C799" s="16" t="s">
        <v>64</v>
      </c>
      <c r="D799" s="16" t="s">
        <v>58</v>
      </c>
      <c r="E799" s="17">
        <v>16.0</v>
      </c>
      <c r="F799" s="17">
        <f t="array" ref="F799">XLOOKUP(B799, 'Top 50 Cities in Spain Demograp'!A:A, 'Top 50 Cities in Spain Demograp'!B:B, "No data found", 0, 1)</f>
        <v>383516</v>
      </c>
      <c r="G799" s="17">
        <f>ROUND(MIN(VLOOKUP(CONCATENATE(C799, ":", D799), Pivots_Attractiveness_Score!$C$32:$D$55, 2, FALSE) / E799, 1), 2)</f>
        <v>1</v>
      </c>
      <c r="H799" s="17">
        <f t="shared" si="1"/>
        <v>0.13</v>
      </c>
      <c r="I799" s="17">
        <f t="shared" si="2"/>
        <v>0.06</v>
      </c>
      <c r="J799" s="49">
        <f> IFERROR(ROUND((VLOOKUP(B799, 'Top 50 Cities in Spain Demograp'!A:C, 3, FALSE) - MIN('Top 50 Cities in Spain Demograp'!C:C)) / (MAX('Top 50 Cities in Spain Demograp'!C:C) - MIN('Top 50 Cities in Spain Demograp'!C:C)), 2), "No income data")</f>
        <v>0.5</v>
      </c>
      <c r="K799" s="49">
        <f t="shared" si="3"/>
        <v>0.32</v>
      </c>
    </row>
    <row r="800">
      <c r="A800" s="16" t="s">
        <v>65</v>
      </c>
      <c r="B800" s="16" t="s">
        <v>74</v>
      </c>
      <c r="C800" s="16" t="s">
        <v>64</v>
      </c>
      <c r="D800" s="16" t="s">
        <v>59</v>
      </c>
      <c r="E800" s="17">
        <v>25.0</v>
      </c>
      <c r="F800" s="17">
        <f t="array" ref="F800">XLOOKUP(B800, 'Top 50 Cities in Spain Demograp'!A:A, 'Top 50 Cities in Spain Demograp'!B:B, "No data found", 0, 1)</f>
        <v>383516</v>
      </c>
      <c r="G800" s="17">
        <f>ROUND(MIN(VLOOKUP(CONCATENATE(C800, ":", D800), Pivots_Attractiveness_Score!$C$32:$D$55, 2, FALSE) / E800, 1), 2)</f>
        <v>1</v>
      </c>
      <c r="H800" s="17">
        <f t="shared" si="1"/>
        <v>0.22</v>
      </c>
      <c r="I800" s="17">
        <f t="shared" si="2"/>
        <v>0.06</v>
      </c>
      <c r="J800" s="49">
        <f> IFERROR(ROUND((VLOOKUP(B800, 'Top 50 Cities in Spain Demograp'!A:C, 3, FALSE) - MIN('Top 50 Cities in Spain Demograp'!C:C)) / (MAX('Top 50 Cities in Spain Demograp'!C:C) - MIN('Top 50 Cities in Spain Demograp'!C:C)), 2), "No income data")</f>
        <v>0.5</v>
      </c>
      <c r="K800" s="49">
        <f t="shared" si="3"/>
        <v>0.36</v>
      </c>
    </row>
    <row r="801">
      <c r="A801" s="16" t="s">
        <v>65</v>
      </c>
      <c r="B801" s="16" t="s">
        <v>74</v>
      </c>
      <c r="C801" s="16" t="s">
        <v>64</v>
      </c>
      <c r="D801" s="16" t="s">
        <v>60</v>
      </c>
      <c r="E801" s="17">
        <v>22.0</v>
      </c>
      <c r="F801" s="17">
        <f t="array" ref="F801">XLOOKUP(B801, 'Top 50 Cities in Spain Demograp'!A:A, 'Top 50 Cities in Spain Demograp'!B:B, "No data found", 0, 1)</f>
        <v>383516</v>
      </c>
      <c r="G801" s="17">
        <f>ROUND(MIN(VLOOKUP(CONCATENATE(C801, ":", D801), Pivots_Attractiveness_Score!$C$32:$D$55, 2, FALSE) / E801, 1), 2)</f>
        <v>0.82</v>
      </c>
      <c r="H801" s="17">
        <f t="shared" si="1"/>
        <v>0.19</v>
      </c>
      <c r="I801" s="17">
        <f t="shared" si="2"/>
        <v>0.06</v>
      </c>
      <c r="J801" s="49">
        <f> IFERROR(ROUND((VLOOKUP(B801, 'Top 50 Cities in Spain Demograp'!A:C, 3, FALSE) - MIN('Top 50 Cities in Spain Demograp'!C:C)) / (MAX('Top 50 Cities in Spain Demograp'!C:C) - MIN('Top 50 Cities in Spain Demograp'!C:C)), 2), "No income data")</f>
        <v>0.5</v>
      </c>
      <c r="K801" s="49">
        <f t="shared" si="3"/>
        <v>0.31</v>
      </c>
    </row>
    <row r="802">
      <c r="A802" s="16" t="s">
        <v>65</v>
      </c>
      <c r="B802" s="16" t="s">
        <v>75</v>
      </c>
      <c r="C802" s="16" t="s">
        <v>56</v>
      </c>
      <c r="D802" s="16" t="s">
        <v>57</v>
      </c>
      <c r="E802" s="17">
        <v>80.0</v>
      </c>
      <c r="F802" s="17">
        <f t="array" ref="F802">XLOOKUP(B802, 'Top 50 Cities in Spain Demograp'!A:A, 'Top 50 Cities in Spain Demograp'!B:B, "No data found", 0, 1)</f>
        <v>346096</v>
      </c>
      <c r="G802" s="17">
        <f>ROUND(MIN(VLOOKUP(CONCATENATE(C802, ":", D802), Pivots_Attractiveness_Score!$C$32:$D$55, 2, FALSE) / E802, 1), 2)</f>
        <v>1</v>
      </c>
      <c r="H802" s="17">
        <f t="shared" si="1"/>
        <v>0.79</v>
      </c>
      <c r="I802" s="17">
        <f t="shared" si="2"/>
        <v>0.05</v>
      </c>
      <c r="J802" s="49">
        <f> IFERROR(ROUND((VLOOKUP(B802, 'Top 50 Cities in Spain Demograp'!A:C, 3, FALSE) - MIN('Top 50 Cities in Spain Demograp'!C:C)) / (MAX('Top 50 Cities in Spain Demograp'!C:C) - MIN('Top 50 Cities in Spain Demograp'!C:C)), 2), "No income data")</f>
        <v>0.76</v>
      </c>
      <c r="K802" s="49">
        <f t="shared" si="3"/>
        <v>0.61</v>
      </c>
    </row>
    <row r="803">
      <c r="A803" s="16" t="s">
        <v>65</v>
      </c>
      <c r="B803" s="16" t="s">
        <v>75</v>
      </c>
      <c r="C803" s="16" t="s">
        <v>56</v>
      </c>
      <c r="D803" s="16" t="s">
        <v>58</v>
      </c>
      <c r="E803" s="17">
        <v>78.0</v>
      </c>
      <c r="F803" s="17">
        <f t="array" ref="F803">XLOOKUP(B803, 'Top 50 Cities in Spain Demograp'!A:A, 'Top 50 Cities in Spain Demograp'!B:B, "No data found", 0, 1)</f>
        <v>346096</v>
      </c>
      <c r="G803" s="17">
        <f>ROUND(MIN(VLOOKUP(CONCATENATE(C803, ":", D803), Pivots_Attractiveness_Score!$C$32:$D$55, 2, FALSE) / E803, 1), 2)</f>
        <v>1</v>
      </c>
      <c r="H803" s="17">
        <f t="shared" si="1"/>
        <v>0.77</v>
      </c>
      <c r="I803" s="17">
        <f t="shared" si="2"/>
        <v>0.05</v>
      </c>
      <c r="J803" s="49">
        <f> IFERROR(ROUND((VLOOKUP(B803, 'Top 50 Cities in Spain Demograp'!A:C, 3, FALSE) - MIN('Top 50 Cities in Spain Demograp'!C:C)) / (MAX('Top 50 Cities in Spain Demograp'!C:C) - MIN('Top 50 Cities in Spain Demograp'!C:C)), 2), "No income data")</f>
        <v>0.76</v>
      </c>
      <c r="K803" s="49">
        <f t="shared" si="3"/>
        <v>0.6</v>
      </c>
    </row>
    <row r="804">
      <c r="A804" s="16" t="s">
        <v>65</v>
      </c>
      <c r="B804" s="16" t="s">
        <v>75</v>
      </c>
      <c r="C804" s="16" t="s">
        <v>56</v>
      </c>
      <c r="D804" s="16" t="s">
        <v>59</v>
      </c>
      <c r="E804" s="17">
        <v>52.0</v>
      </c>
      <c r="F804" s="17">
        <f t="array" ref="F804">XLOOKUP(B804, 'Top 50 Cities in Spain Demograp'!A:A, 'Top 50 Cities in Spain Demograp'!B:B, "No data found", 0, 1)</f>
        <v>346096</v>
      </c>
      <c r="G804" s="17">
        <f>ROUND(MIN(VLOOKUP(CONCATENATE(C804, ":", D804), Pivots_Attractiveness_Score!$C$32:$D$55, 2, FALSE) / E804, 1), 2)</f>
        <v>1</v>
      </c>
      <c r="H804" s="17">
        <f t="shared" si="1"/>
        <v>0.5</v>
      </c>
      <c r="I804" s="17">
        <f t="shared" si="2"/>
        <v>0.05</v>
      </c>
      <c r="J804" s="49">
        <f> IFERROR(ROUND((VLOOKUP(B804, 'Top 50 Cities in Spain Demograp'!A:C, 3, FALSE) - MIN('Top 50 Cities in Spain Demograp'!C:C)) / (MAX('Top 50 Cities in Spain Demograp'!C:C) - MIN('Top 50 Cities in Spain Demograp'!C:C)), 2), "No income data")</f>
        <v>0.76</v>
      </c>
      <c r="K804" s="49">
        <f t="shared" si="3"/>
        <v>0.49</v>
      </c>
    </row>
    <row r="805">
      <c r="A805" s="16" t="s">
        <v>65</v>
      </c>
      <c r="B805" s="16" t="s">
        <v>75</v>
      </c>
      <c r="C805" s="16" t="s">
        <v>56</v>
      </c>
      <c r="D805" s="16" t="s">
        <v>60</v>
      </c>
      <c r="E805" s="17">
        <v>50.0</v>
      </c>
      <c r="F805" s="17">
        <f t="array" ref="F805">XLOOKUP(B805, 'Top 50 Cities in Spain Demograp'!A:A, 'Top 50 Cities in Spain Demograp'!B:B, "No data found", 0, 1)</f>
        <v>346096</v>
      </c>
      <c r="G805" s="17">
        <f>ROUND(MIN(VLOOKUP(CONCATENATE(C805, ":", D805), Pivots_Attractiveness_Score!$C$32:$D$55, 2, FALSE) / E805, 1), 2)</f>
        <v>1</v>
      </c>
      <c r="H805" s="17">
        <f t="shared" si="1"/>
        <v>0.48</v>
      </c>
      <c r="I805" s="17">
        <f t="shared" si="2"/>
        <v>0.05</v>
      </c>
      <c r="J805" s="49">
        <f> IFERROR(ROUND((VLOOKUP(B805, 'Top 50 Cities in Spain Demograp'!A:C, 3, FALSE) - MIN('Top 50 Cities in Spain Demograp'!C:C)) / (MAX('Top 50 Cities in Spain Demograp'!C:C) - MIN('Top 50 Cities in Spain Demograp'!C:C)), 2), "No income data")</f>
        <v>0.76</v>
      </c>
      <c r="K805" s="49">
        <f t="shared" si="3"/>
        <v>0.48</v>
      </c>
    </row>
    <row r="806">
      <c r="A806" s="16" t="s">
        <v>65</v>
      </c>
      <c r="B806" s="16" t="s">
        <v>75</v>
      </c>
      <c r="C806" s="16" t="s">
        <v>61</v>
      </c>
      <c r="D806" s="16" t="s">
        <v>57</v>
      </c>
      <c r="E806" s="17">
        <v>68.0</v>
      </c>
      <c r="F806" s="17">
        <f t="array" ref="F806">XLOOKUP(B806, 'Top 50 Cities in Spain Demograp'!A:A, 'Top 50 Cities in Spain Demograp'!B:B, "No data found", 0, 1)</f>
        <v>346096</v>
      </c>
      <c r="G806" s="17">
        <f>ROUND(MIN(VLOOKUP(CONCATENATE(C806, ":", D806), Pivots_Attractiveness_Score!$C$32:$D$55, 2, FALSE) / E806, 1), 2)</f>
        <v>1</v>
      </c>
      <c r="H806" s="17">
        <f t="shared" si="1"/>
        <v>0.67</v>
      </c>
      <c r="I806" s="17">
        <f t="shared" si="2"/>
        <v>0.05</v>
      </c>
      <c r="J806" s="49">
        <f> IFERROR(ROUND((VLOOKUP(B806, 'Top 50 Cities in Spain Demograp'!A:C, 3, FALSE) - MIN('Top 50 Cities in Spain Demograp'!C:C)) / (MAX('Top 50 Cities in Spain Demograp'!C:C) - MIN('Top 50 Cities in Spain Demograp'!C:C)), 2), "No income data")</f>
        <v>0.76</v>
      </c>
      <c r="K806" s="49">
        <f t="shared" si="3"/>
        <v>0.56</v>
      </c>
    </row>
    <row r="807">
      <c r="A807" s="16" t="s">
        <v>65</v>
      </c>
      <c r="B807" s="16" t="s">
        <v>75</v>
      </c>
      <c r="C807" s="16" t="s">
        <v>61</v>
      </c>
      <c r="D807" s="16" t="s">
        <v>58</v>
      </c>
      <c r="E807" s="17">
        <v>60.0</v>
      </c>
      <c r="F807" s="17">
        <f t="array" ref="F807">XLOOKUP(B807, 'Top 50 Cities in Spain Demograp'!A:A, 'Top 50 Cities in Spain Demograp'!B:B, "No data found", 0, 1)</f>
        <v>346096</v>
      </c>
      <c r="G807" s="17">
        <f>ROUND(MIN(VLOOKUP(CONCATENATE(C807, ":", D807), Pivots_Attractiveness_Score!$C$32:$D$55, 2, FALSE) / E807, 1), 2)</f>
        <v>1</v>
      </c>
      <c r="H807" s="17">
        <f t="shared" si="1"/>
        <v>0.58</v>
      </c>
      <c r="I807" s="17">
        <f t="shared" si="2"/>
        <v>0.05</v>
      </c>
      <c r="J807" s="49">
        <f> IFERROR(ROUND((VLOOKUP(B807, 'Top 50 Cities in Spain Demograp'!A:C, 3, FALSE) - MIN('Top 50 Cities in Spain Demograp'!C:C)) / (MAX('Top 50 Cities in Spain Demograp'!C:C) - MIN('Top 50 Cities in Spain Demograp'!C:C)), 2), "No income data")</f>
        <v>0.76</v>
      </c>
      <c r="K807" s="49">
        <f t="shared" si="3"/>
        <v>0.52</v>
      </c>
    </row>
    <row r="808">
      <c r="A808" s="16" t="s">
        <v>65</v>
      </c>
      <c r="B808" s="16" t="s">
        <v>75</v>
      </c>
      <c r="C808" s="16" t="s">
        <v>61</v>
      </c>
      <c r="D808" s="16" t="s">
        <v>59</v>
      </c>
      <c r="E808" s="17">
        <v>38.0</v>
      </c>
      <c r="F808" s="17">
        <f t="array" ref="F808">XLOOKUP(B808, 'Top 50 Cities in Spain Demograp'!A:A, 'Top 50 Cities in Spain Demograp'!B:B, "No data found", 0, 1)</f>
        <v>346096</v>
      </c>
      <c r="G808" s="17">
        <f>ROUND(MIN(VLOOKUP(CONCATENATE(C808, ":", D808), Pivots_Attractiveness_Score!$C$32:$D$55, 2, FALSE) / E808, 1), 2)</f>
        <v>1</v>
      </c>
      <c r="H808" s="17">
        <f t="shared" si="1"/>
        <v>0.35</v>
      </c>
      <c r="I808" s="17">
        <f t="shared" si="2"/>
        <v>0.05</v>
      </c>
      <c r="J808" s="49">
        <f> IFERROR(ROUND((VLOOKUP(B808, 'Top 50 Cities in Spain Demograp'!A:C, 3, FALSE) - MIN('Top 50 Cities in Spain Demograp'!C:C)) / (MAX('Top 50 Cities in Spain Demograp'!C:C) - MIN('Top 50 Cities in Spain Demograp'!C:C)), 2), "No income data")</f>
        <v>0.76</v>
      </c>
      <c r="K808" s="49">
        <f t="shared" si="3"/>
        <v>0.43</v>
      </c>
    </row>
    <row r="809">
      <c r="A809" s="16" t="s">
        <v>65</v>
      </c>
      <c r="B809" s="16" t="s">
        <v>75</v>
      </c>
      <c r="C809" s="16" t="s">
        <v>61</v>
      </c>
      <c r="D809" s="16" t="s">
        <v>60</v>
      </c>
      <c r="E809" s="17">
        <v>35.0</v>
      </c>
      <c r="F809" s="17">
        <f t="array" ref="F809">XLOOKUP(B809, 'Top 50 Cities in Spain Demograp'!A:A, 'Top 50 Cities in Spain Demograp'!B:B, "No data found", 0, 1)</f>
        <v>346096</v>
      </c>
      <c r="G809" s="17">
        <f>ROUND(MIN(VLOOKUP(CONCATENATE(C809, ":", D809), Pivots_Attractiveness_Score!$C$32:$D$55, 2, FALSE) / E809, 1), 2)</f>
        <v>1</v>
      </c>
      <c r="H809" s="17">
        <f t="shared" si="1"/>
        <v>0.32</v>
      </c>
      <c r="I809" s="17">
        <f t="shared" si="2"/>
        <v>0.05</v>
      </c>
      <c r="J809" s="49">
        <f> IFERROR(ROUND((VLOOKUP(B809, 'Top 50 Cities in Spain Demograp'!A:C, 3, FALSE) - MIN('Top 50 Cities in Spain Demograp'!C:C)) / (MAX('Top 50 Cities in Spain Demograp'!C:C) - MIN('Top 50 Cities in Spain Demograp'!C:C)), 2), "No income data")</f>
        <v>0.76</v>
      </c>
      <c r="K809" s="49">
        <f t="shared" si="3"/>
        <v>0.42</v>
      </c>
    </row>
    <row r="810">
      <c r="A810" s="16" t="s">
        <v>65</v>
      </c>
      <c r="B810" s="16" t="s">
        <v>75</v>
      </c>
      <c r="C810" s="16" t="s">
        <v>62</v>
      </c>
      <c r="D810" s="16" t="s">
        <v>57</v>
      </c>
      <c r="E810" s="17">
        <v>72.0</v>
      </c>
      <c r="F810" s="17">
        <f t="array" ref="F810">XLOOKUP(B810, 'Top 50 Cities in Spain Demograp'!A:A, 'Top 50 Cities in Spain Demograp'!B:B, "No data found", 0, 1)</f>
        <v>346096</v>
      </c>
      <c r="G810" s="17">
        <f>ROUND(MIN(VLOOKUP(CONCATENATE(C810, ":", D810), Pivots_Attractiveness_Score!$C$32:$D$55, 2, FALSE) / E810, 1), 2)</f>
        <v>1</v>
      </c>
      <c r="H810" s="17">
        <f t="shared" si="1"/>
        <v>0.71</v>
      </c>
      <c r="I810" s="17">
        <f t="shared" si="2"/>
        <v>0.05</v>
      </c>
      <c r="J810" s="49">
        <f> IFERROR(ROUND((VLOOKUP(B810, 'Top 50 Cities in Spain Demograp'!A:C, 3, FALSE) - MIN('Top 50 Cities in Spain Demograp'!C:C)) / (MAX('Top 50 Cities in Spain Demograp'!C:C) - MIN('Top 50 Cities in Spain Demograp'!C:C)), 2), "No income data")</f>
        <v>0.76</v>
      </c>
      <c r="K810" s="49">
        <f t="shared" si="3"/>
        <v>0.58</v>
      </c>
    </row>
    <row r="811">
      <c r="A811" s="16" t="s">
        <v>65</v>
      </c>
      <c r="B811" s="16" t="s">
        <v>75</v>
      </c>
      <c r="C811" s="16" t="s">
        <v>62</v>
      </c>
      <c r="D811" s="16" t="s">
        <v>58</v>
      </c>
      <c r="E811" s="17">
        <v>65.0</v>
      </c>
      <c r="F811" s="17">
        <f t="array" ref="F811">XLOOKUP(B811, 'Top 50 Cities in Spain Demograp'!A:A, 'Top 50 Cities in Spain Demograp'!B:B, "No data found", 0, 1)</f>
        <v>346096</v>
      </c>
      <c r="G811" s="17">
        <f>ROUND(MIN(VLOOKUP(CONCATENATE(C811, ":", D811), Pivots_Attractiveness_Score!$C$32:$D$55, 2, FALSE) / E811, 1), 2)</f>
        <v>1</v>
      </c>
      <c r="H811" s="17">
        <f t="shared" si="1"/>
        <v>0.64</v>
      </c>
      <c r="I811" s="17">
        <f t="shared" si="2"/>
        <v>0.05</v>
      </c>
      <c r="J811" s="49">
        <f> IFERROR(ROUND((VLOOKUP(B811, 'Top 50 Cities in Spain Demograp'!A:C, 3, FALSE) - MIN('Top 50 Cities in Spain Demograp'!C:C)) / (MAX('Top 50 Cities in Spain Demograp'!C:C) - MIN('Top 50 Cities in Spain Demograp'!C:C)), 2), "No income data")</f>
        <v>0.76</v>
      </c>
      <c r="K811" s="49">
        <f t="shared" si="3"/>
        <v>0.55</v>
      </c>
    </row>
    <row r="812">
      <c r="A812" s="16" t="s">
        <v>65</v>
      </c>
      <c r="B812" s="16" t="s">
        <v>75</v>
      </c>
      <c r="C812" s="16" t="s">
        <v>62</v>
      </c>
      <c r="D812" s="16" t="s">
        <v>59</v>
      </c>
      <c r="E812" s="17">
        <v>42.0</v>
      </c>
      <c r="F812" s="17">
        <f t="array" ref="F812">XLOOKUP(B812, 'Top 50 Cities in Spain Demograp'!A:A, 'Top 50 Cities in Spain Demograp'!B:B, "No data found", 0, 1)</f>
        <v>346096</v>
      </c>
      <c r="G812" s="17">
        <f>ROUND(MIN(VLOOKUP(CONCATENATE(C812, ":", D812), Pivots_Attractiveness_Score!$C$32:$D$55, 2, FALSE) / E812, 1), 2)</f>
        <v>1</v>
      </c>
      <c r="H812" s="17">
        <f t="shared" si="1"/>
        <v>0.4</v>
      </c>
      <c r="I812" s="17">
        <f t="shared" si="2"/>
        <v>0.05</v>
      </c>
      <c r="J812" s="49">
        <f> IFERROR(ROUND((VLOOKUP(B812, 'Top 50 Cities in Spain Demograp'!A:C, 3, FALSE) - MIN('Top 50 Cities in Spain Demograp'!C:C)) / (MAX('Top 50 Cities in Spain Demograp'!C:C) - MIN('Top 50 Cities in Spain Demograp'!C:C)), 2), "No income data")</f>
        <v>0.76</v>
      </c>
      <c r="K812" s="49">
        <f t="shared" si="3"/>
        <v>0.45</v>
      </c>
    </row>
    <row r="813">
      <c r="A813" s="16" t="s">
        <v>65</v>
      </c>
      <c r="B813" s="16" t="s">
        <v>75</v>
      </c>
      <c r="C813" s="16" t="s">
        <v>62</v>
      </c>
      <c r="D813" s="16" t="s">
        <v>60</v>
      </c>
      <c r="E813" s="17">
        <v>30.0</v>
      </c>
      <c r="F813" s="17">
        <f t="array" ref="F813">XLOOKUP(B813, 'Top 50 Cities in Spain Demograp'!A:A, 'Top 50 Cities in Spain Demograp'!B:B, "No data found", 0, 1)</f>
        <v>346096</v>
      </c>
      <c r="G813" s="17">
        <f>ROUND(MIN(VLOOKUP(CONCATENATE(C813, ":", D813), Pivots_Attractiveness_Score!$C$32:$D$55, 2, FALSE) / E813, 1), 2)</f>
        <v>1</v>
      </c>
      <c r="H813" s="17">
        <f t="shared" si="1"/>
        <v>0.27</v>
      </c>
      <c r="I813" s="17">
        <f t="shared" si="2"/>
        <v>0.05</v>
      </c>
      <c r="J813" s="49">
        <f> IFERROR(ROUND((VLOOKUP(B813, 'Top 50 Cities in Spain Demograp'!A:C, 3, FALSE) - MIN('Top 50 Cities in Spain Demograp'!C:C)) / (MAX('Top 50 Cities in Spain Demograp'!C:C) - MIN('Top 50 Cities in Spain Demograp'!C:C)), 2), "No income data")</f>
        <v>0.76</v>
      </c>
      <c r="K813" s="49">
        <f t="shared" si="3"/>
        <v>0.4</v>
      </c>
    </row>
    <row r="814">
      <c r="A814" s="16" t="s">
        <v>65</v>
      </c>
      <c r="B814" s="16" t="s">
        <v>75</v>
      </c>
      <c r="C814" s="16" t="s">
        <v>63</v>
      </c>
      <c r="D814" s="16" t="s">
        <v>57</v>
      </c>
      <c r="E814" s="17">
        <v>65.0</v>
      </c>
      <c r="F814" s="17">
        <f t="array" ref="F814">XLOOKUP(B814, 'Top 50 Cities in Spain Demograp'!A:A, 'Top 50 Cities in Spain Demograp'!B:B, "No data found", 0, 1)</f>
        <v>346096</v>
      </c>
      <c r="G814" s="17">
        <f>ROUND(MIN(VLOOKUP(CONCATENATE(C814, ":", D814), Pivots_Attractiveness_Score!$C$32:$D$55, 2, FALSE) / E814, 1), 2)</f>
        <v>1</v>
      </c>
      <c r="H814" s="17">
        <f t="shared" si="1"/>
        <v>0.64</v>
      </c>
      <c r="I814" s="17">
        <f t="shared" si="2"/>
        <v>0.05</v>
      </c>
      <c r="J814" s="49">
        <f> IFERROR(ROUND((VLOOKUP(B814, 'Top 50 Cities in Spain Demograp'!A:C, 3, FALSE) - MIN('Top 50 Cities in Spain Demograp'!C:C)) / (MAX('Top 50 Cities in Spain Demograp'!C:C) - MIN('Top 50 Cities in Spain Demograp'!C:C)), 2), "No income data")</f>
        <v>0.76</v>
      </c>
      <c r="K814" s="49">
        <f t="shared" si="3"/>
        <v>0.55</v>
      </c>
    </row>
    <row r="815">
      <c r="A815" s="16" t="s">
        <v>65</v>
      </c>
      <c r="B815" s="16" t="s">
        <v>75</v>
      </c>
      <c r="C815" s="16" t="s">
        <v>63</v>
      </c>
      <c r="D815" s="16" t="s">
        <v>58</v>
      </c>
      <c r="E815" s="17">
        <v>58.0</v>
      </c>
      <c r="F815" s="17">
        <f t="array" ref="F815">XLOOKUP(B815, 'Top 50 Cities in Spain Demograp'!A:A, 'Top 50 Cities in Spain Demograp'!B:B, "No data found", 0, 1)</f>
        <v>346096</v>
      </c>
      <c r="G815" s="17">
        <f>ROUND(MIN(VLOOKUP(CONCATENATE(C815, ":", D815), Pivots_Attractiveness_Score!$C$32:$D$55, 2, FALSE) / E815, 1), 2)</f>
        <v>1</v>
      </c>
      <c r="H815" s="17">
        <f t="shared" si="1"/>
        <v>0.56</v>
      </c>
      <c r="I815" s="17">
        <f t="shared" si="2"/>
        <v>0.05</v>
      </c>
      <c r="J815" s="49">
        <f> IFERROR(ROUND((VLOOKUP(B815, 'Top 50 Cities in Spain Demograp'!A:C, 3, FALSE) - MIN('Top 50 Cities in Spain Demograp'!C:C)) / (MAX('Top 50 Cities in Spain Demograp'!C:C) - MIN('Top 50 Cities in Spain Demograp'!C:C)), 2), "No income data")</f>
        <v>0.76</v>
      </c>
      <c r="K815" s="49">
        <f t="shared" si="3"/>
        <v>0.52</v>
      </c>
    </row>
    <row r="816">
      <c r="A816" s="16" t="s">
        <v>65</v>
      </c>
      <c r="B816" s="16" t="s">
        <v>75</v>
      </c>
      <c r="C816" s="16" t="s">
        <v>63</v>
      </c>
      <c r="D816" s="16" t="s">
        <v>59</v>
      </c>
      <c r="E816" s="17">
        <v>35.0</v>
      </c>
      <c r="F816" s="17">
        <f t="array" ref="F816">XLOOKUP(B816, 'Top 50 Cities in Spain Demograp'!A:A, 'Top 50 Cities in Spain Demograp'!B:B, "No data found", 0, 1)</f>
        <v>346096</v>
      </c>
      <c r="G816" s="17">
        <f>ROUND(MIN(VLOOKUP(CONCATENATE(C816, ":", D816), Pivots_Attractiveness_Score!$C$32:$D$55, 2, FALSE) / E816, 1), 2)</f>
        <v>1</v>
      </c>
      <c r="H816" s="17">
        <f t="shared" si="1"/>
        <v>0.32</v>
      </c>
      <c r="I816" s="17">
        <f t="shared" si="2"/>
        <v>0.05</v>
      </c>
      <c r="J816" s="49">
        <f> IFERROR(ROUND((VLOOKUP(B816, 'Top 50 Cities in Spain Demograp'!A:C, 3, FALSE) - MIN('Top 50 Cities in Spain Demograp'!C:C)) / (MAX('Top 50 Cities in Spain Demograp'!C:C) - MIN('Top 50 Cities in Spain Demograp'!C:C)), 2), "No income data")</f>
        <v>0.76</v>
      </c>
      <c r="K816" s="49">
        <f t="shared" si="3"/>
        <v>0.42</v>
      </c>
    </row>
    <row r="817">
      <c r="A817" s="16" t="s">
        <v>65</v>
      </c>
      <c r="B817" s="16" t="s">
        <v>75</v>
      </c>
      <c r="C817" s="16" t="s">
        <v>63</v>
      </c>
      <c r="D817" s="16" t="s">
        <v>60</v>
      </c>
      <c r="E817" s="17">
        <v>28.0</v>
      </c>
      <c r="F817" s="17">
        <f t="array" ref="F817">XLOOKUP(B817, 'Top 50 Cities in Spain Demograp'!A:A, 'Top 50 Cities in Spain Demograp'!B:B, "No data found", 0, 1)</f>
        <v>346096</v>
      </c>
      <c r="G817" s="17">
        <f>ROUND(MIN(VLOOKUP(CONCATENATE(C817, ":", D817), Pivots_Attractiveness_Score!$C$32:$D$55, 2, FALSE) / E817, 1), 2)</f>
        <v>1</v>
      </c>
      <c r="H817" s="17">
        <f t="shared" si="1"/>
        <v>0.25</v>
      </c>
      <c r="I817" s="17">
        <f t="shared" si="2"/>
        <v>0.05</v>
      </c>
      <c r="J817" s="49">
        <f> IFERROR(ROUND((VLOOKUP(B817, 'Top 50 Cities in Spain Demograp'!A:C, 3, FALSE) - MIN('Top 50 Cities in Spain Demograp'!C:C)) / (MAX('Top 50 Cities in Spain Demograp'!C:C) - MIN('Top 50 Cities in Spain Demograp'!C:C)), 2), "No income data")</f>
        <v>0.76</v>
      </c>
      <c r="K817" s="49">
        <f t="shared" si="3"/>
        <v>0.39</v>
      </c>
    </row>
    <row r="818">
      <c r="A818" s="16" t="s">
        <v>65</v>
      </c>
      <c r="B818" s="16" t="s">
        <v>75</v>
      </c>
      <c r="C818" s="16" t="s">
        <v>64</v>
      </c>
      <c r="D818" s="16" t="s">
        <v>57</v>
      </c>
      <c r="E818" s="17">
        <v>32.0</v>
      </c>
      <c r="F818" s="17">
        <f t="array" ref="F818">XLOOKUP(B818, 'Top 50 Cities in Spain Demograp'!A:A, 'Top 50 Cities in Spain Demograp'!B:B, "No data found", 0, 1)</f>
        <v>346096</v>
      </c>
      <c r="G818" s="17">
        <f>ROUND(MIN(VLOOKUP(CONCATENATE(C818, ":", D818), Pivots_Attractiveness_Score!$C$32:$D$55, 2, FALSE) / E818, 1), 2)</f>
        <v>1</v>
      </c>
      <c r="H818" s="17">
        <f t="shared" si="1"/>
        <v>0.29</v>
      </c>
      <c r="I818" s="17">
        <f t="shared" si="2"/>
        <v>0.05</v>
      </c>
      <c r="J818" s="49">
        <f> IFERROR(ROUND((VLOOKUP(B818, 'Top 50 Cities in Spain Demograp'!A:C, 3, FALSE) - MIN('Top 50 Cities in Spain Demograp'!C:C)) / (MAX('Top 50 Cities in Spain Demograp'!C:C) - MIN('Top 50 Cities in Spain Demograp'!C:C)), 2), "No income data")</f>
        <v>0.76</v>
      </c>
      <c r="K818" s="49">
        <f t="shared" si="3"/>
        <v>0.41</v>
      </c>
    </row>
    <row r="819">
      <c r="A819" s="16" t="s">
        <v>65</v>
      </c>
      <c r="B819" s="16" t="s">
        <v>75</v>
      </c>
      <c r="C819" s="16" t="s">
        <v>64</v>
      </c>
      <c r="D819" s="16" t="s">
        <v>58</v>
      </c>
      <c r="E819" s="17">
        <v>11.0</v>
      </c>
      <c r="F819" s="17">
        <f t="array" ref="F819">XLOOKUP(B819, 'Top 50 Cities in Spain Demograp'!A:A, 'Top 50 Cities in Spain Demograp'!B:B, "No data found", 0, 1)</f>
        <v>346096</v>
      </c>
      <c r="G819" s="17">
        <f>ROUND(MIN(VLOOKUP(CONCATENATE(C819, ":", D819), Pivots_Attractiveness_Score!$C$32:$D$55, 2, FALSE) / E819, 1), 2)</f>
        <v>1</v>
      </c>
      <c r="H819" s="17">
        <f t="shared" si="1"/>
        <v>0.07</v>
      </c>
      <c r="I819" s="17">
        <f t="shared" si="2"/>
        <v>0.05</v>
      </c>
      <c r="J819" s="49">
        <f> IFERROR(ROUND((VLOOKUP(B819, 'Top 50 Cities in Spain Demograp'!A:C, 3, FALSE) - MIN('Top 50 Cities in Spain Demograp'!C:C)) / (MAX('Top 50 Cities in Spain Demograp'!C:C) - MIN('Top 50 Cities in Spain Demograp'!C:C)), 2), "No income data")</f>
        <v>0.76</v>
      </c>
      <c r="K819" s="49">
        <f t="shared" si="3"/>
        <v>0.32</v>
      </c>
    </row>
    <row r="820">
      <c r="A820" s="16" t="s">
        <v>65</v>
      </c>
      <c r="B820" s="16" t="s">
        <v>75</v>
      </c>
      <c r="C820" s="16" t="s">
        <v>64</v>
      </c>
      <c r="D820" s="16" t="s">
        <v>59</v>
      </c>
      <c r="E820" s="17">
        <v>18.0</v>
      </c>
      <c r="F820" s="17">
        <f t="array" ref="F820">XLOOKUP(B820, 'Top 50 Cities in Spain Demograp'!A:A, 'Top 50 Cities in Spain Demograp'!B:B, "No data found", 0, 1)</f>
        <v>346096</v>
      </c>
      <c r="G820" s="17">
        <f>ROUND(MIN(VLOOKUP(CONCATENATE(C820, ":", D820), Pivots_Attractiveness_Score!$C$32:$D$55, 2, FALSE) / E820, 1), 2)</f>
        <v>1</v>
      </c>
      <c r="H820" s="17">
        <f t="shared" si="1"/>
        <v>0.15</v>
      </c>
      <c r="I820" s="17">
        <f t="shared" si="2"/>
        <v>0.05</v>
      </c>
      <c r="J820" s="49">
        <f> IFERROR(ROUND((VLOOKUP(B820, 'Top 50 Cities in Spain Demograp'!A:C, 3, FALSE) - MIN('Top 50 Cities in Spain Demograp'!C:C)) / (MAX('Top 50 Cities in Spain Demograp'!C:C) - MIN('Top 50 Cities in Spain Demograp'!C:C)), 2), "No income data")</f>
        <v>0.76</v>
      </c>
      <c r="K820" s="49">
        <f t="shared" si="3"/>
        <v>0.35</v>
      </c>
    </row>
    <row r="821">
      <c r="A821" s="16" t="s">
        <v>65</v>
      </c>
      <c r="B821" s="16" t="s">
        <v>75</v>
      </c>
      <c r="C821" s="16" t="s">
        <v>64</v>
      </c>
      <c r="D821" s="16" t="s">
        <v>60</v>
      </c>
      <c r="E821" s="17">
        <v>6.0</v>
      </c>
      <c r="F821" s="17">
        <f t="array" ref="F821">XLOOKUP(B821, 'Top 50 Cities in Spain Demograp'!A:A, 'Top 50 Cities in Spain Demograp'!B:B, "No data found", 0, 1)</f>
        <v>346096</v>
      </c>
      <c r="G821" s="17">
        <f>ROUND(MIN(VLOOKUP(CONCATENATE(C821, ":", D821), Pivots_Attractiveness_Score!$C$32:$D$55, 2, FALSE) / E821, 1), 2)</f>
        <v>1</v>
      </c>
      <c r="H821" s="17">
        <f t="shared" si="1"/>
        <v>0.02</v>
      </c>
      <c r="I821" s="17">
        <f t="shared" si="2"/>
        <v>0.05</v>
      </c>
      <c r="J821" s="49">
        <f> IFERROR(ROUND((VLOOKUP(B821, 'Top 50 Cities in Spain Demograp'!A:C, 3, FALSE) - MIN('Top 50 Cities in Spain Demograp'!C:C)) / (MAX('Top 50 Cities in Spain Demograp'!C:C) - MIN('Top 50 Cities in Spain Demograp'!C:C)), 2), "No income data")</f>
        <v>0.76</v>
      </c>
      <c r="K821" s="49">
        <f t="shared" si="3"/>
        <v>0.3</v>
      </c>
    </row>
    <row r="822">
      <c r="A822" s="16" t="s">
        <v>65</v>
      </c>
      <c r="B822" s="16" t="s">
        <v>76</v>
      </c>
      <c r="C822" s="16" t="s">
        <v>56</v>
      </c>
      <c r="D822" s="16" t="s">
        <v>57</v>
      </c>
      <c r="E822" s="17">
        <v>82.0</v>
      </c>
      <c r="F822" s="17">
        <f t="array" ref="F822">XLOOKUP(B822, 'Top 50 Cities in Spain Demograp'!A:A, 'Top 50 Cities in Spain Demograp'!B:B, "No data found", 0, 1)</f>
        <v>349282</v>
      </c>
      <c r="G822" s="17">
        <f>ROUND(MIN(VLOOKUP(CONCATENATE(C822, ":", D822), Pivots_Attractiveness_Score!$C$32:$D$55, 2, FALSE) / E822, 1), 2)</f>
        <v>1</v>
      </c>
      <c r="H822" s="17">
        <f t="shared" si="1"/>
        <v>0.81</v>
      </c>
      <c r="I822" s="17">
        <f t="shared" si="2"/>
        <v>0.05</v>
      </c>
      <c r="J822" s="49">
        <f> IFERROR(ROUND((VLOOKUP(B822, 'Top 50 Cities in Spain Demograp'!A:C, 3, FALSE) - MIN('Top 50 Cities in Spain Demograp'!C:C)) / (MAX('Top 50 Cities in Spain Demograp'!C:C) - MIN('Top 50 Cities in Spain Demograp'!C:C)), 2), "No income data")</f>
        <v>0.16</v>
      </c>
      <c r="K822" s="49">
        <f t="shared" si="3"/>
        <v>0.56</v>
      </c>
    </row>
    <row r="823">
      <c r="A823" s="16" t="s">
        <v>65</v>
      </c>
      <c r="B823" s="16" t="s">
        <v>76</v>
      </c>
      <c r="C823" s="16" t="s">
        <v>56</v>
      </c>
      <c r="D823" s="16" t="s">
        <v>58</v>
      </c>
      <c r="E823" s="17">
        <v>79.0</v>
      </c>
      <c r="F823" s="17">
        <f t="array" ref="F823">XLOOKUP(B823, 'Top 50 Cities in Spain Demograp'!A:A, 'Top 50 Cities in Spain Demograp'!B:B, "No data found", 0, 1)</f>
        <v>349282</v>
      </c>
      <c r="G823" s="17">
        <f>ROUND(MIN(VLOOKUP(CONCATENATE(C823, ":", D823), Pivots_Attractiveness_Score!$C$32:$D$55, 2, FALSE) / E823, 1), 2)</f>
        <v>1</v>
      </c>
      <c r="H823" s="17">
        <f t="shared" si="1"/>
        <v>0.78</v>
      </c>
      <c r="I823" s="17">
        <f t="shared" si="2"/>
        <v>0.05</v>
      </c>
      <c r="J823" s="49">
        <f> IFERROR(ROUND((VLOOKUP(B823, 'Top 50 Cities in Spain Demograp'!A:C, 3, FALSE) - MIN('Top 50 Cities in Spain Demograp'!C:C)) / (MAX('Top 50 Cities in Spain Demograp'!C:C) - MIN('Top 50 Cities in Spain Demograp'!C:C)), 2), "No income data")</f>
        <v>0.16</v>
      </c>
      <c r="K823" s="49">
        <f t="shared" si="3"/>
        <v>0.54</v>
      </c>
    </row>
    <row r="824">
      <c r="A824" s="16" t="s">
        <v>65</v>
      </c>
      <c r="B824" s="16" t="s">
        <v>76</v>
      </c>
      <c r="C824" s="16" t="s">
        <v>56</v>
      </c>
      <c r="D824" s="16" t="s">
        <v>59</v>
      </c>
      <c r="E824" s="17">
        <v>64.0</v>
      </c>
      <c r="F824" s="17">
        <f t="array" ref="F824">XLOOKUP(B824, 'Top 50 Cities in Spain Demograp'!A:A, 'Top 50 Cities in Spain Demograp'!B:B, "No data found", 0, 1)</f>
        <v>349282</v>
      </c>
      <c r="G824" s="17">
        <f>ROUND(MIN(VLOOKUP(CONCATENATE(C824, ":", D824), Pivots_Attractiveness_Score!$C$32:$D$55, 2, FALSE) / E824, 1), 2)</f>
        <v>1</v>
      </c>
      <c r="H824" s="17">
        <f t="shared" si="1"/>
        <v>0.63</v>
      </c>
      <c r="I824" s="17">
        <f t="shared" si="2"/>
        <v>0.05</v>
      </c>
      <c r="J824" s="49">
        <f> IFERROR(ROUND((VLOOKUP(B824, 'Top 50 Cities in Spain Demograp'!A:C, 3, FALSE) - MIN('Top 50 Cities in Spain Demograp'!C:C)) / (MAX('Top 50 Cities in Spain Demograp'!C:C) - MIN('Top 50 Cities in Spain Demograp'!C:C)), 2), "No income data")</f>
        <v>0.16</v>
      </c>
      <c r="K824" s="49">
        <f t="shared" si="3"/>
        <v>0.48</v>
      </c>
    </row>
    <row r="825">
      <c r="A825" s="16" t="s">
        <v>65</v>
      </c>
      <c r="B825" s="16" t="s">
        <v>76</v>
      </c>
      <c r="C825" s="16" t="s">
        <v>56</v>
      </c>
      <c r="D825" s="16" t="s">
        <v>60</v>
      </c>
      <c r="E825" s="17">
        <v>80.0</v>
      </c>
      <c r="F825" s="17">
        <f t="array" ref="F825">XLOOKUP(B825, 'Top 50 Cities in Spain Demograp'!A:A, 'Top 50 Cities in Spain Demograp'!B:B, "No data found", 0, 1)</f>
        <v>349282</v>
      </c>
      <c r="G825" s="17">
        <f>ROUND(MIN(VLOOKUP(CONCATENATE(C825, ":", D825), Pivots_Attractiveness_Score!$C$32:$D$55, 2, FALSE) / E825, 1), 2)</f>
        <v>1</v>
      </c>
      <c r="H825" s="17">
        <f t="shared" si="1"/>
        <v>0.79</v>
      </c>
      <c r="I825" s="17">
        <f t="shared" si="2"/>
        <v>0.05</v>
      </c>
      <c r="J825" s="49">
        <f> IFERROR(ROUND((VLOOKUP(B825, 'Top 50 Cities in Spain Demograp'!A:C, 3, FALSE) - MIN('Top 50 Cities in Spain Demograp'!C:C)) / (MAX('Top 50 Cities in Spain Demograp'!C:C) - MIN('Top 50 Cities in Spain Demograp'!C:C)), 2), "No income data")</f>
        <v>0.16</v>
      </c>
      <c r="K825" s="49">
        <f t="shared" si="3"/>
        <v>0.55</v>
      </c>
    </row>
    <row r="826">
      <c r="A826" s="16" t="s">
        <v>65</v>
      </c>
      <c r="B826" s="16" t="s">
        <v>76</v>
      </c>
      <c r="C826" s="16" t="s">
        <v>61</v>
      </c>
      <c r="D826" s="16" t="s">
        <v>57</v>
      </c>
      <c r="E826" s="17">
        <v>78.0</v>
      </c>
      <c r="F826" s="17">
        <f t="array" ref="F826">XLOOKUP(B826, 'Top 50 Cities in Spain Demograp'!A:A, 'Top 50 Cities in Spain Demograp'!B:B, "No data found", 0, 1)</f>
        <v>349282</v>
      </c>
      <c r="G826" s="17">
        <f>ROUND(MIN(VLOOKUP(CONCATENATE(C826, ":", D826), Pivots_Attractiveness_Score!$C$32:$D$55, 2, FALSE) / E826, 1), 2)</f>
        <v>0.96</v>
      </c>
      <c r="H826" s="17">
        <f t="shared" si="1"/>
        <v>0.77</v>
      </c>
      <c r="I826" s="17">
        <f t="shared" si="2"/>
        <v>0.05</v>
      </c>
      <c r="J826" s="49">
        <f> IFERROR(ROUND((VLOOKUP(B826, 'Top 50 Cities in Spain Demograp'!A:C, 3, FALSE) - MIN('Top 50 Cities in Spain Demograp'!C:C)) / (MAX('Top 50 Cities in Spain Demograp'!C:C) - MIN('Top 50 Cities in Spain Demograp'!C:C)), 2), "No income data")</f>
        <v>0.16</v>
      </c>
      <c r="K826" s="49">
        <f t="shared" si="3"/>
        <v>0.53</v>
      </c>
    </row>
    <row r="827">
      <c r="A827" s="16" t="s">
        <v>65</v>
      </c>
      <c r="B827" s="16" t="s">
        <v>76</v>
      </c>
      <c r="C827" s="16" t="s">
        <v>61</v>
      </c>
      <c r="D827" s="16" t="s">
        <v>58</v>
      </c>
      <c r="E827" s="17">
        <v>72.0</v>
      </c>
      <c r="F827" s="17">
        <f t="array" ref="F827">XLOOKUP(B827, 'Top 50 Cities in Spain Demograp'!A:A, 'Top 50 Cities in Spain Demograp'!B:B, "No data found", 0, 1)</f>
        <v>349282</v>
      </c>
      <c r="G827" s="17">
        <f>ROUND(MIN(VLOOKUP(CONCATENATE(C827, ":", D827), Pivots_Attractiveness_Score!$C$32:$D$55, 2, FALSE) / E827, 1), 2)</f>
        <v>0.9</v>
      </c>
      <c r="H827" s="17">
        <f t="shared" si="1"/>
        <v>0.71</v>
      </c>
      <c r="I827" s="17">
        <f t="shared" si="2"/>
        <v>0.05</v>
      </c>
      <c r="J827" s="49">
        <f> IFERROR(ROUND((VLOOKUP(B827, 'Top 50 Cities in Spain Demograp'!A:C, 3, FALSE) - MIN('Top 50 Cities in Spain Demograp'!C:C)) / (MAX('Top 50 Cities in Spain Demograp'!C:C) - MIN('Top 50 Cities in Spain Demograp'!C:C)), 2), "No income data")</f>
        <v>0.16</v>
      </c>
      <c r="K827" s="49">
        <f t="shared" si="3"/>
        <v>0.5</v>
      </c>
    </row>
    <row r="828">
      <c r="A828" s="16" t="s">
        <v>65</v>
      </c>
      <c r="B828" s="16" t="s">
        <v>76</v>
      </c>
      <c r="C828" s="16" t="s">
        <v>61</v>
      </c>
      <c r="D828" s="16" t="s">
        <v>59</v>
      </c>
      <c r="E828" s="17">
        <v>58.0</v>
      </c>
      <c r="F828" s="17">
        <f t="array" ref="F828">XLOOKUP(B828, 'Top 50 Cities in Spain Demograp'!A:A, 'Top 50 Cities in Spain Demograp'!B:B, "No data found", 0, 1)</f>
        <v>349282</v>
      </c>
      <c r="G828" s="17">
        <f>ROUND(MIN(VLOOKUP(CONCATENATE(C828, ":", D828), Pivots_Attractiveness_Score!$C$32:$D$55, 2, FALSE) / E828, 1), 2)</f>
        <v>0.78</v>
      </c>
      <c r="H828" s="17">
        <f t="shared" si="1"/>
        <v>0.56</v>
      </c>
      <c r="I828" s="17">
        <f t="shared" si="2"/>
        <v>0.05</v>
      </c>
      <c r="J828" s="49">
        <f> IFERROR(ROUND((VLOOKUP(B828, 'Top 50 Cities in Spain Demograp'!A:C, 3, FALSE) - MIN('Top 50 Cities in Spain Demograp'!C:C)) / (MAX('Top 50 Cities in Spain Demograp'!C:C) - MIN('Top 50 Cities in Spain Demograp'!C:C)), 2), "No income data")</f>
        <v>0.16</v>
      </c>
      <c r="K828" s="49">
        <f t="shared" si="3"/>
        <v>0.41</v>
      </c>
    </row>
    <row r="829">
      <c r="A829" s="16" t="s">
        <v>65</v>
      </c>
      <c r="B829" s="16" t="s">
        <v>76</v>
      </c>
      <c r="C829" s="16" t="s">
        <v>61</v>
      </c>
      <c r="D829" s="16" t="s">
        <v>60</v>
      </c>
      <c r="E829" s="17">
        <v>78.0</v>
      </c>
      <c r="F829" s="17">
        <f t="array" ref="F829">XLOOKUP(B829, 'Top 50 Cities in Spain Demograp'!A:A, 'Top 50 Cities in Spain Demograp'!B:B, "No data found", 0, 1)</f>
        <v>349282</v>
      </c>
      <c r="G829" s="17">
        <f>ROUND(MIN(VLOOKUP(CONCATENATE(C829, ":", D829), Pivots_Attractiveness_Score!$C$32:$D$55, 2, FALSE) / E829, 1), 2)</f>
        <v>0.96</v>
      </c>
      <c r="H829" s="17">
        <f t="shared" si="1"/>
        <v>0.77</v>
      </c>
      <c r="I829" s="17">
        <f t="shared" si="2"/>
        <v>0.05</v>
      </c>
      <c r="J829" s="49">
        <f> IFERROR(ROUND((VLOOKUP(B829, 'Top 50 Cities in Spain Demograp'!A:C, 3, FALSE) - MIN('Top 50 Cities in Spain Demograp'!C:C)) / (MAX('Top 50 Cities in Spain Demograp'!C:C) - MIN('Top 50 Cities in Spain Demograp'!C:C)), 2), "No income data")</f>
        <v>0.16</v>
      </c>
      <c r="K829" s="49">
        <f t="shared" si="3"/>
        <v>0.53</v>
      </c>
    </row>
    <row r="830">
      <c r="A830" s="16" t="s">
        <v>65</v>
      </c>
      <c r="B830" s="16" t="s">
        <v>76</v>
      </c>
      <c r="C830" s="16" t="s">
        <v>62</v>
      </c>
      <c r="D830" s="16" t="s">
        <v>57</v>
      </c>
      <c r="E830" s="17">
        <v>72.0</v>
      </c>
      <c r="F830" s="17">
        <f t="array" ref="F830">XLOOKUP(B830, 'Top 50 Cities in Spain Demograp'!A:A, 'Top 50 Cities in Spain Demograp'!B:B, "No data found", 0, 1)</f>
        <v>349282</v>
      </c>
      <c r="G830" s="17">
        <f>ROUND(MIN(VLOOKUP(CONCATENATE(C830, ":", D830), Pivots_Attractiveness_Score!$C$32:$D$55, 2, FALSE) / E830, 1), 2)</f>
        <v>1</v>
      </c>
      <c r="H830" s="17">
        <f t="shared" si="1"/>
        <v>0.71</v>
      </c>
      <c r="I830" s="17">
        <f t="shared" si="2"/>
        <v>0.05</v>
      </c>
      <c r="J830" s="49">
        <f> IFERROR(ROUND((VLOOKUP(B830, 'Top 50 Cities in Spain Demograp'!A:C, 3, FALSE) - MIN('Top 50 Cities in Spain Demograp'!C:C)) / (MAX('Top 50 Cities in Spain Demograp'!C:C) - MIN('Top 50 Cities in Spain Demograp'!C:C)), 2), "No income data")</f>
        <v>0.16</v>
      </c>
      <c r="K830" s="49">
        <f t="shared" si="3"/>
        <v>0.52</v>
      </c>
    </row>
    <row r="831">
      <c r="A831" s="16" t="s">
        <v>65</v>
      </c>
      <c r="B831" s="16" t="s">
        <v>76</v>
      </c>
      <c r="C831" s="16" t="s">
        <v>62</v>
      </c>
      <c r="D831" s="16" t="s">
        <v>58</v>
      </c>
      <c r="E831" s="17">
        <v>65.0</v>
      </c>
      <c r="F831" s="17">
        <f t="array" ref="F831">XLOOKUP(B831, 'Top 50 Cities in Spain Demograp'!A:A, 'Top 50 Cities in Spain Demograp'!B:B, "No data found", 0, 1)</f>
        <v>349282</v>
      </c>
      <c r="G831" s="17">
        <f>ROUND(MIN(VLOOKUP(CONCATENATE(C831, ":", D831), Pivots_Attractiveness_Score!$C$32:$D$55, 2, FALSE) / E831, 1), 2)</f>
        <v>1</v>
      </c>
      <c r="H831" s="17">
        <f t="shared" si="1"/>
        <v>0.64</v>
      </c>
      <c r="I831" s="17">
        <f t="shared" si="2"/>
        <v>0.05</v>
      </c>
      <c r="J831" s="49">
        <f> IFERROR(ROUND((VLOOKUP(B831, 'Top 50 Cities in Spain Demograp'!A:C, 3, FALSE) - MIN('Top 50 Cities in Spain Demograp'!C:C)) / (MAX('Top 50 Cities in Spain Demograp'!C:C) - MIN('Top 50 Cities in Spain Demograp'!C:C)), 2), "No income data")</f>
        <v>0.16</v>
      </c>
      <c r="K831" s="49">
        <f t="shared" si="3"/>
        <v>0.49</v>
      </c>
    </row>
    <row r="832">
      <c r="A832" s="16" t="s">
        <v>65</v>
      </c>
      <c r="B832" s="16" t="s">
        <v>76</v>
      </c>
      <c r="C832" s="16" t="s">
        <v>62</v>
      </c>
      <c r="D832" s="16" t="s">
        <v>59</v>
      </c>
      <c r="E832" s="17">
        <v>50.0</v>
      </c>
      <c r="F832" s="17">
        <f t="array" ref="F832">XLOOKUP(B832, 'Top 50 Cities in Spain Demograp'!A:A, 'Top 50 Cities in Spain Demograp'!B:B, "No data found", 0, 1)</f>
        <v>349282</v>
      </c>
      <c r="G832" s="17">
        <f>ROUND(MIN(VLOOKUP(CONCATENATE(C832, ":", D832), Pivots_Attractiveness_Score!$C$32:$D$55, 2, FALSE) / E832, 1), 2)</f>
        <v>1</v>
      </c>
      <c r="H832" s="17">
        <f t="shared" si="1"/>
        <v>0.48</v>
      </c>
      <c r="I832" s="17">
        <f t="shared" si="2"/>
        <v>0.05</v>
      </c>
      <c r="J832" s="49">
        <f> IFERROR(ROUND((VLOOKUP(B832, 'Top 50 Cities in Spain Demograp'!A:C, 3, FALSE) - MIN('Top 50 Cities in Spain Demograp'!C:C)) / (MAX('Top 50 Cities in Spain Demograp'!C:C) - MIN('Top 50 Cities in Spain Demograp'!C:C)), 2), "No income data")</f>
        <v>0.16</v>
      </c>
      <c r="K832" s="49">
        <f t="shared" si="3"/>
        <v>0.42</v>
      </c>
    </row>
    <row r="833">
      <c r="A833" s="16" t="s">
        <v>65</v>
      </c>
      <c r="B833" s="16" t="s">
        <v>76</v>
      </c>
      <c r="C833" s="16" t="s">
        <v>62</v>
      </c>
      <c r="D833" s="16" t="s">
        <v>60</v>
      </c>
      <c r="E833" s="17">
        <v>65.0</v>
      </c>
      <c r="F833" s="17">
        <f t="array" ref="F833">XLOOKUP(B833, 'Top 50 Cities in Spain Demograp'!A:A, 'Top 50 Cities in Spain Demograp'!B:B, "No data found", 0, 1)</f>
        <v>349282</v>
      </c>
      <c r="G833" s="17">
        <f>ROUND(MIN(VLOOKUP(CONCATENATE(C833, ":", D833), Pivots_Attractiveness_Score!$C$32:$D$55, 2, FALSE) / E833, 1), 2)</f>
        <v>1</v>
      </c>
      <c r="H833" s="17">
        <f t="shared" si="1"/>
        <v>0.64</v>
      </c>
      <c r="I833" s="17">
        <f t="shared" si="2"/>
        <v>0.05</v>
      </c>
      <c r="J833" s="49">
        <f> IFERROR(ROUND((VLOOKUP(B833, 'Top 50 Cities in Spain Demograp'!A:C, 3, FALSE) - MIN('Top 50 Cities in Spain Demograp'!C:C)) / (MAX('Top 50 Cities in Spain Demograp'!C:C) - MIN('Top 50 Cities in Spain Demograp'!C:C)), 2), "No income data")</f>
        <v>0.16</v>
      </c>
      <c r="K833" s="49">
        <f t="shared" si="3"/>
        <v>0.49</v>
      </c>
    </row>
    <row r="834">
      <c r="A834" s="16" t="s">
        <v>65</v>
      </c>
      <c r="B834" s="16" t="s">
        <v>76</v>
      </c>
      <c r="C834" s="16" t="s">
        <v>63</v>
      </c>
      <c r="D834" s="16" t="s">
        <v>57</v>
      </c>
      <c r="E834" s="17">
        <v>68.0</v>
      </c>
      <c r="F834" s="17">
        <f t="array" ref="F834">XLOOKUP(B834, 'Top 50 Cities in Spain Demograp'!A:A, 'Top 50 Cities in Spain Demograp'!B:B, "No data found", 0, 1)</f>
        <v>349282</v>
      </c>
      <c r="G834" s="17">
        <f>ROUND(MIN(VLOOKUP(CONCATENATE(C834, ":", D834), Pivots_Attractiveness_Score!$C$32:$D$55, 2, FALSE) / E834, 1), 2)</f>
        <v>1</v>
      </c>
      <c r="H834" s="17">
        <f t="shared" si="1"/>
        <v>0.67</v>
      </c>
      <c r="I834" s="17">
        <f t="shared" si="2"/>
        <v>0.05</v>
      </c>
      <c r="J834" s="49">
        <f> IFERROR(ROUND((VLOOKUP(B834, 'Top 50 Cities in Spain Demograp'!A:C, 3, FALSE) - MIN('Top 50 Cities in Spain Demograp'!C:C)) / (MAX('Top 50 Cities in Spain Demograp'!C:C) - MIN('Top 50 Cities in Spain Demograp'!C:C)), 2), "No income data")</f>
        <v>0.16</v>
      </c>
      <c r="K834" s="49">
        <f t="shared" si="3"/>
        <v>0.5</v>
      </c>
    </row>
    <row r="835">
      <c r="A835" s="16" t="s">
        <v>65</v>
      </c>
      <c r="B835" s="16" t="s">
        <v>76</v>
      </c>
      <c r="C835" s="16" t="s">
        <v>63</v>
      </c>
      <c r="D835" s="16" t="s">
        <v>58</v>
      </c>
      <c r="E835" s="17">
        <v>60.0</v>
      </c>
      <c r="F835" s="17">
        <f t="array" ref="F835">XLOOKUP(B835, 'Top 50 Cities in Spain Demograp'!A:A, 'Top 50 Cities in Spain Demograp'!B:B, "No data found", 0, 1)</f>
        <v>349282</v>
      </c>
      <c r="G835" s="17">
        <f>ROUND(MIN(VLOOKUP(CONCATENATE(C835, ":", D835), Pivots_Attractiveness_Score!$C$32:$D$55, 2, FALSE) / E835, 1), 2)</f>
        <v>1</v>
      </c>
      <c r="H835" s="17">
        <f t="shared" si="1"/>
        <v>0.58</v>
      </c>
      <c r="I835" s="17">
        <f t="shared" si="2"/>
        <v>0.05</v>
      </c>
      <c r="J835" s="49">
        <f> IFERROR(ROUND((VLOOKUP(B835, 'Top 50 Cities in Spain Demograp'!A:C, 3, FALSE) - MIN('Top 50 Cities in Spain Demograp'!C:C)) / (MAX('Top 50 Cities in Spain Demograp'!C:C) - MIN('Top 50 Cities in Spain Demograp'!C:C)), 2), "No income data")</f>
        <v>0.16</v>
      </c>
      <c r="K835" s="49">
        <f t="shared" si="3"/>
        <v>0.46</v>
      </c>
    </row>
    <row r="836">
      <c r="A836" s="16" t="s">
        <v>65</v>
      </c>
      <c r="B836" s="16" t="s">
        <v>76</v>
      </c>
      <c r="C836" s="16" t="s">
        <v>63</v>
      </c>
      <c r="D836" s="16" t="s">
        <v>59</v>
      </c>
      <c r="E836" s="17">
        <v>45.0</v>
      </c>
      <c r="F836" s="17">
        <f t="array" ref="F836">XLOOKUP(B836, 'Top 50 Cities in Spain Demograp'!A:A, 'Top 50 Cities in Spain Demograp'!B:B, "No data found", 0, 1)</f>
        <v>349282</v>
      </c>
      <c r="G836" s="17">
        <f>ROUND(MIN(VLOOKUP(CONCATENATE(C836, ":", D836), Pivots_Attractiveness_Score!$C$32:$D$55, 2, FALSE) / E836, 1), 2)</f>
        <v>1</v>
      </c>
      <c r="H836" s="17">
        <f t="shared" si="1"/>
        <v>0.43</v>
      </c>
      <c r="I836" s="17">
        <f t="shared" si="2"/>
        <v>0.05</v>
      </c>
      <c r="J836" s="49">
        <f> IFERROR(ROUND((VLOOKUP(B836, 'Top 50 Cities in Spain Demograp'!A:C, 3, FALSE) - MIN('Top 50 Cities in Spain Demograp'!C:C)) / (MAX('Top 50 Cities in Spain Demograp'!C:C) - MIN('Top 50 Cities in Spain Demograp'!C:C)), 2), "No income data")</f>
        <v>0.16</v>
      </c>
      <c r="K836" s="49">
        <f t="shared" si="3"/>
        <v>0.4</v>
      </c>
    </row>
    <row r="837">
      <c r="A837" s="16" t="s">
        <v>65</v>
      </c>
      <c r="B837" s="16" t="s">
        <v>76</v>
      </c>
      <c r="C837" s="16" t="s">
        <v>63</v>
      </c>
      <c r="D837" s="16" t="s">
        <v>60</v>
      </c>
      <c r="E837" s="17">
        <v>50.0</v>
      </c>
      <c r="F837" s="17">
        <f t="array" ref="F837">XLOOKUP(B837, 'Top 50 Cities in Spain Demograp'!A:A, 'Top 50 Cities in Spain Demograp'!B:B, "No data found", 0, 1)</f>
        <v>349282</v>
      </c>
      <c r="G837" s="17">
        <f>ROUND(MIN(VLOOKUP(CONCATENATE(C837, ":", D837), Pivots_Attractiveness_Score!$C$32:$D$55, 2, FALSE) / E837, 1), 2)</f>
        <v>1</v>
      </c>
      <c r="H837" s="17">
        <f t="shared" si="1"/>
        <v>0.48</v>
      </c>
      <c r="I837" s="17">
        <f t="shared" si="2"/>
        <v>0.05</v>
      </c>
      <c r="J837" s="49">
        <f> IFERROR(ROUND((VLOOKUP(B837, 'Top 50 Cities in Spain Demograp'!A:C, 3, FALSE) - MIN('Top 50 Cities in Spain Demograp'!C:C)) / (MAX('Top 50 Cities in Spain Demograp'!C:C) - MIN('Top 50 Cities in Spain Demograp'!C:C)), 2), "No income data")</f>
        <v>0.16</v>
      </c>
      <c r="K837" s="49">
        <f t="shared" si="3"/>
        <v>0.42</v>
      </c>
    </row>
    <row r="838">
      <c r="A838" s="16" t="s">
        <v>65</v>
      </c>
      <c r="B838" s="16" t="s">
        <v>76</v>
      </c>
      <c r="C838" s="16" t="s">
        <v>64</v>
      </c>
      <c r="D838" s="16" t="s">
        <v>57</v>
      </c>
      <c r="E838" s="17">
        <v>44.0</v>
      </c>
      <c r="F838" s="17">
        <f t="array" ref="F838">XLOOKUP(B838, 'Top 50 Cities in Spain Demograp'!A:A, 'Top 50 Cities in Spain Demograp'!B:B, "No data found", 0, 1)</f>
        <v>349282</v>
      </c>
      <c r="G838" s="17">
        <f>ROUND(MIN(VLOOKUP(CONCATENATE(C838, ":", D838), Pivots_Attractiveness_Score!$C$32:$D$55, 2, FALSE) / E838, 1), 2)</f>
        <v>0.95</v>
      </c>
      <c r="H838" s="17">
        <f t="shared" si="1"/>
        <v>0.42</v>
      </c>
      <c r="I838" s="17">
        <f t="shared" si="2"/>
        <v>0.05</v>
      </c>
      <c r="J838" s="49">
        <f> IFERROR(ROUND((VLOOKUP(B838, 'Top 50 Cities in Spain Demograp'!A:C, 3, FALSE) - MIN('Top 50 Cities in Spain Demograp'!C:C)) / (MAX('Top 50 Cities in Spain Demograp'!C:C) - MIN('Top 50 Cities in Spain Demograp'!C:C)), 2), "No income data")</f>
        <v>0.16</v>
      </c>
      <c r="K838" s="49">
        <f t="shared" si="3"/>
        <v>0.39</v>
      </c>
    </row>
    <row r="839">
      <c r="A839" s="16" t="s">
        <v>65</v>
      </c>
      <c r="B839" s="16" t="s">
        <v>76</v>
      </c>
      <c r="C839" s="16" t="s">
        <v>64</v>
      </c>
      <c r="D839" s="16" t="s">
        <v>58</v>
      </c>
      <c r="E839" s="17">
        <v>19.0</v>
      </c>
      <c r="F839" s="17">
        <f t="array" ref="F839">XLOOKUP(B839, 'Top 50 Cities in Spain Demograp'!A:A, 'Top 50 Cities in Spain Demograp'!B:B, "No data found", 0, 1)</f>
        <v>349282</v>
      </c>
      <c r="G839" s="17">
        <f>ROUND(MIN(VLOOKUP(CONCATENATE(C839, ":", D839), Pivots_Attractiveness_Score!$C$32:$D$55, 2, FALSE) / E839, 1), 2)</f>
        <v>0.95</v>
      </c>
      <c r="H839" s="17">
        <f t="shared" si="1"/>
        <v>0.16</v>
      </c>
      <c r="I839" s="17">
        <f t="shared" si="2"/>
        <v>0.05</v>
      </c>
      <c r="J839" s="49">
        <f> IFERROR(ROUND((VLOOKUP(B839, 'Top 50 Cities in Spain Demograp'!A:C, 3, FALSE) - MIN('Top 50 Cities in Spain Demograp'!C:C)) / (MAX('Top 50 Cities in Spain Demograp'!C:C) - MIN('Top 50 Cities in Spain Demograp'!C:C)), 2), "No income data")</f>
        <v>0.16</v>
      </c>
      <c r="K839" s="49">
        <f t="shared" si="3"/>
        <v>0.29</v>
      </c>
    </row>
    <row r="840">
      <c r="A840" s="16" t="s">
        <v>65</v>
      </c>
      <c r="B840" s="16" t="s">
        <v>76</v>
      </c>
      <c r="C840" s="16" t="s">
        <v>64</v>
      </c>
      <c r="D840" s="16" t="s">
        <v>59</v>
      </c>
      <c r="E840" s="17">
        <v>30.0</v>
      </c>
      <c r="F840" s="17">
        <f t="array" ref="F840">XLOOKUP(B840, 'Top 50 Cities in Spain Demograp'!A:A, 'Top 50 Cities in Spain Demograp'!B:B, "No data found", 0, 1)</f>
        <v>349282</v>
      </c>
      <c r="G840" s="17">
        <f>ROUND(MIN(VLOOKUP(CONCATENATE(C840, ":", D840), Pivots_Attractiveness_Score!$C$32:$D$55, 2, FALSE) / E840, 1), 2)</f>
        <v>0.93</v>
      </c>
      <c r="H840" s="17">
        <f t="shared" si="1"/>
        <v>0.27</v>
      </c>
      <c r="I840" s="17">
        <f t="shared" si="2"/>
        <v>0.05</v>
      </c>
      <c r="J840" s="49">
        <f> IFERROR(ROUND((VLOOKUP(B840, 'Top 50 Cities in Spain Demograp'!A:C, 3, FALSE) - MIN('Top 50 Cities in Spain Demograp'!C:C)) / (MAX('Top 50 Cities in Spain Demograp'!C:C) - MIN('Top 50 Cities in Spain Demograp'!C:C)), 2), "No income data")</f>
        <v>0.16</v>
      </c>
      <c r="K840" s="49">
        <f t="shared" si="3"/>
        <v>0.33</v>
      </c>
    </row>
    <row r="841">
      <c r="A841" s="16" t="s">
        <v>65</v>
      </c>
      <c r="B841" s="16" t="s">
        <v>76</v>
      </c>
      <c r="C841" s="16" t="s">
        <v>64</v>
      </c>
      <c r="D841" s="16" t="s">
        <v>60</v>
      </c>
      <c r="E841" s="17">
        <v>20.0</v>
      </c>
      <c r="F841" s="17">
        <f t="array" ref="F841">XLOOKUP(B841, 'Top 50 Cities in Spain Demograp'!A:A, 'Top 50 Cities in Spain Demograp'!B:B, "No data found", 0, 1)</f>
        <v>349282</v>
      </c>
      <c r="G841" s="17">
        <f>ROUND(MIN(VLOOKUP(CONCATENATE(C841, ":", D841), Pivots_Attractiveness_Score!$C$32:$D$55, 2, FALSE) / E841, 1), 2)</f>
        <v>0.9</v>
      </c>
      <c r="H841" s="17">
        <f t="shared" si="1"/>
        <v>0.17</v>
      </c>
      <c r="I841" s="17">
        <f t="shared" si="2"/>
        <v>0.05</v>
      </c>
      <c r="J841" s="49">
        <f> IFERROR(ROUND((VLOOKUP(B841, 'Top 50 Cities in Spain Demograp'!A:C, 3, FALSE) - MIN('Top 50 Cities in Spain Demograp'!C:C)) / (MAX('Top 50 Cities in Spain Demograp'!C:C) - MIN('Top 50 Cities in Spain Demograp'!C:C)), 2), "No income data")</f>
        <v>0.16</v>
      </c>
      <c r="K841" s="49">
        <f t="shared" si="3"/>
        <v>0.28</v>
      </c>
    </row>
    <row r="842">
      <c r="A842" s="16" t="s">
        <v>65</v>
      </c>
      <c r="B842" s="16" t="s">
        <v>77</v>
      </c>
      <c r="C842" s="16" t="s">
        <v>56</v>
      </c>
      <c r="D842" s="16" t="s">
        <v>57</v>
      </c>
      <c r="E842" s="17">
        <v>76.0</v>
      </c>
      <c r="F842" s="17">
        <f t="array" ref="F842">XLOOKUP(B842, 'Top 50 Cities in Spain Demograp'!A:A, 'Top 50 Cities in Spain Demograp'!B:B, "No data found", 0, 1)</f>
        <v>324902</v>
      </c>
      <c r="G842" s="17">
        <f>ROUND(MIN(VLOOKUP(CONCATENATE(C842, ":", D842), Pivots_Attractiveness_Score!$C$32:$D$55, 2, FALSE) / E842, 1), 2)</f>
        <v>1</v>
      </c>
      <c r="H842" s="17">
        <f t="shared" si="1"/>
        <v>0.75</v>
      </c>
      <c r="I842" s="17">
        <f t="shared" si="2"/>
        <v>0.04</v>
      </c>
      <c r="J842" s="49">
        <f> IFERROR(ROUND((VLOOKUP(B842, 'Top 50 Cities in Spain Demograp'!A:C, 3, FALSE) - MIN('Top 50 Cities in Spain Demograp'!C:C)) / (MAX('Top 50 Cities in Spain Demograp'!C:C) - MIN('Top 50 Cities in Spain Demograp'!C:C)), 2), "No income data")</f>
        <v>0.4</v>
      </c>
      <c r="K842" s="49">
        <f t="shared" si="3"/>
        <v>0.55</v>
      </c>
    </row>
    <row r="843">
      <c r="A843" s="16" t="s">
        <v>65</v>
      </c>
      <c r="B843" s="16" t="s">
        <v>77</v>
      </c>
      <c r="C843" s="16" t="s">
        <v>56</v>
      </c>
      <c r="D843" s="16" t="s">
        <v>58</v>
      </c>
      <c r="E843" s="17">
        <v>73.0</v>
      </c>
      <c r="F843" s="17">
        <f t="array" ref="F843">XLOOKUP(B843, 'Top 50 Cities in Spain Demograp'!A:A, 'Top 50 Cities in Spain Demograp'!B:B, "No data found", 0, 1)</f>
        <v>324902</v>
      </c>
      <c r="G843" s="17">
        <f>ROUND(MIN(VLOOKUP(CONCATENATE(C843, ":", D843), Pivots_Attractiveness_Score!$C$32:$D$55, 2, FALSE) / E843, 1), 2)</f>
        <v>1</v>
      </c>
      <c r="H843" s="17">
        <f t="shared" si="1"/>
        <v>0.72</v>
      </c>
      <c r="I843" s="17">
        <f t="shared" si="2"/>
        <v>0.04</v>
      </c>
      <c r="J843" s="49">
        <f> IFERROR(ROUND((VLOOKUP(B843, 'Top 50 Cities in Spain Demograp'!A:C, 3, FALSE) - MIN('Top 50 Cities in Spain Demograp'!C:C)) / (MAX('Top 50 Cities in Spain Demograp'!C:C) - MIN('Top 50 Cities in Spain Demograp'!C:C)), 2), "No income data")</f>
        <v>0.4</v>
      </c>
      <c r="K843" s="49">
        <f t="shared" si="3"/>
        <v>0.54</v>
      </c>
    </row>
    <row r="844">
      <c r="A844" s="16" t="s">
        <v>65</v>
      </c>
      <c r="B844" s="16" t="s">
        <v>77</v>
      </c>
      <c r="C844" s="16" t="s">
        <v>56</v>
      </c>
      <c r="D844" s="16" t="s">
        <v>59</v>
      </c>
      <c r="E844" s="17">
        <v>48.0</v>
      </c>
      <c r="F844" s="17">
        <f t="array" ref="F844">XLOOKUP(B844, 'Top 50 Cities in Spain Demograp'!A:A, 'Top 50 Cities in Spain Demograp'!B:B, "No data found", 0, 1)</f>
        <v>324902</v>
      </c>
      <c r="G844" s="17">
        <f>ROUND(MIN(VLOOKUP(CONCATENATE(C844, ":", D844), Pivots_Attractiveness_Score!$C$32:$D$55, 2, FALSE) / E844, 1), 2)</f>
        <v>1</v>
      </c>
      <c r="H844" s="17">
        <f t="shared" si="1"/>
        <v>0.46</v>
      </c>
      <c r="I844" s="17">
        <f t="shared" si="2"/>
        <v>0.04</v>
      </c>
      <c r="J844" s="49">
        <f> IFERROR(ROUND((VLOOKUP(B844, 'Top 50 Cities in Spain Demograp'!A:C, 3, FALSE) - MIN('Top 50 Cities in Spain Demograp'!C:C)) / (MAX('Top 50 Cities in Spain Demograp'!C:C) - MIN('Top 50 Cities in Spain Demograp'!C:C)), 2), "No income data")</f>
        <v>0.4</v>
      </c>
      <c r="K844" s="49">
        <f t="shared" si="3"/>
        <v>0.44</v>
      </c>
    </row>
    <row r="845">
      <c r="A845" s="16" t="s">
        <v>65</v>
      </c>
      <c r="B845" s="16" t="s">
        <v>77</v>
      </c>
      <c r="C845" s="16" t="s">
        <v>56</v>
      </c>
      <c r="D845" s="16" t="s">
        <v>60</v>
      </c>
      <c r="E845" s="17">
        <v>62.0</v>
      </c>
      <c r="F845" s="17">
        <f t="array" ref="F845">XLOOKUP(B845, 'Top 50 Cities in Spain Demograp'!A:A, 'Top 50 Cities in Spain Demograp'!B:B, "No data found", 0, 1)</f>
        <v>324902</v>
      </c>
      <c r="G845" s="17">
        <f>ROUND(MIN(VLOOKUP(CONCATENATE(C845, ":", D845), Pivots_Attractiveness_Score!$C$32:$D$55, 2, FALSE) / E845, 1), 2)</f>
        <v>1</v>
      </c>
      <c r="H845" s="17">
        <f t="shared" si="1"/>
        <v>0.6</v>
      </c>
      <c r="I845" s="17">
        <f t="shared" si="2"/>
        <v>0.04</v>
      </c>
      <c r="J845" s="49">
        <f> IFERROR(ROUND((VLOOKUP(B845, 'Top 50 Cities in Spain Demograp'!A:C, 3, FALSE) - MIN('Top 50 Cities in Spain Demograp'!C:C)) / (MAX('Top 50 Cities in Spain Demograp'!C:C) - MIN('Top 50 Cities in Spain Demograp'!C:C)), 2), "No income data")</f>
        <v>0.4</v>
      </c>
      <c r="K845" s="49">
        <f t="shared" si="3"/>
        <v>0.49</v>
      </c>
    </row>
    <row r="846">
      <c r="A846" s="16" t="s">
        <v>65</v>
      </c>
      <c r="B846" s="16" t="s">
        <v>77</v>
      </c>
      <c r="C846" s="16" t="s">
        <v>61</v>
      </c>
      <c r="D846" s="16" t="s">
        <v>57</v>
      </c>
      <c r="E846" s="17">
        <v>68.0</v>
      </c>
      <c r="F846" s="17">
        <f t="array" ref="F846">XLOOKUP(B846, 'Top 50 Cities in Spain Demograp'!A:A, 'Top 50 Cities in Spain Demograp'!B:B, "No data found", 0, 1)</f>
        <v>324902</v>
      </c>
      <c r="G846" s="17">
        <f>ROUND(MIN(VLOOKUP(CONCATENATE(C846, ":", D846), Pivots_Attractiveness_Score!$C$32:$D$55, 2, FALSE) / E846, 1), 2)</f>
        <v>1</v>
      </c>
      <c r="H846" s="17">
        <f t="shared" si="1"/>
        <v>0.67</v>
      </c>
      <c r="I846" s="17">
        <f t="shared" si="2"/>
        <v>0.04</v>
      </c>
      <c r="J846" s="49">
        <f> IFERROR(ROUND((VLOOKUP(B846, 'Top 50 Cities in Spain Demograp'!A:C, 3, FALSE) - MIN('Top 50 Cities in Spain Demograp'!C:C)) / (MAX('Top 50 Cities in Spain Demograp'!C:C) - MIN('Top 50 Cities in Spain Demograp'!C:C)), 2), "No income data")</f>
        <v>0.4</v>
      </c>
      <c r="K846" s="49">
        <f t="shared" si="3"/>
        <v>0.52</v>
      </c>
    </row>
    <row r="847">
      <c r="A847" s="16" t="s">
        <v>65</v>
      </c>
      <c r="B847" s="16" t="s">
        <v>77</v>
      </c>
      <c r="C847" s="16" t="s">
        <v>61</v>
      </c>
      <c r="D847" s="16" t="s">
        <v>58</v>
      </c>
      <c r="E847" s="17">
        <v>62.0</v>
      </c>
      <c r="F847" s="17">
        <f t="array" ref="F847">XLOOKUP(B847, 'Top 50 Cities in Spain Demograp'!A:A, 'Top 50 Cities in Spain Demograp'!B:B, "No data found", 0, 1)</f>
        <v>324902</v>
      </c>
      <c r="G847" s="17">
        <f>ROUND(MIN(VLOOKUP(CONCATENATE(C847, ":", D847), Pivots_Attractiveness_Score!$C$32:$D$55, 2, FALSE) / E847, 1), 2)</f>
        <v>1</v>
      </c>
      <c r="H847" s="17">
        <f t="shared" si="1"/>
        <v>0.6</v>
      </c>
      <c r="I847" s="17">
        <f t="shared" si="2"/>
        <v>0.04</v>
      </c>
      <c r="J847" s="49">
        <f> IFERROR(ROUND((VLOOKUP(B847, 'Top 50 Cities in Spain Demograp'!A:C, 3, FALSE) - MIN('Top 50 Cities in Spain Demograp'!C:C)) / (MAX('Top 50 Cities in Spain Demograp'!C:C) - MIN('Top 50 Cities in Spain Demograp'!C:C)), 2), "No income data")</f>
        <v>0.4</v>
      </c>
      <c r="K847" s="49">
        <f t="shared" si="3"/>
        <v>0.49</v>
      </c>
    </row>
    <row r="848">
      <c r="A848" s="16" t="s">
        <v>65</v>
      </c>
      <c r="B848" s="16" t="s">
        <v>77</v>
      </c>
      <c r="C848" s="16" t="s">
        <v>61</v>
      </c>
      <c r="D848" s="16" t="s">
        <v>59</v>
      </c>
      <c r="E848" s="17">
        <v>38.0</v>
      </c>
      <c r="F848" s="17">
        <f t="array" ref="F848">XLOOKUP(B848, 'Top 50 Cities in Spain Demograp'!A:A, 'Top 50 Cities in Spain Demograp'!B:B, "No data found", 0, 1)</f>
        <v>324902</v>
      </c>
      <c r="G848" s="17">
        <f>ROUND(MIN(VLOOKUP(CONCATENATE(C848, ":", D848), Pivots_Attractiveness_Score!$C$32:$D$55, 2, FALSE) / E848, 1), 2)</f>
        <v>1</v>
      </c>
      <c r="H848" s="17">
        <f t="shared" si="1"/>
        <v>0.35</v>
      </c>
      <c r="I848" s="17">
        <f t="shared" si="2"/>
        <v>0.04</v>
      </c>
      <c r="J848" s="49">
        <f> IFERROR(ROUND((VLOOKUP(B848, 'Top 50 Cities in Spain Demograp'!A:C, 3, FALSE) - MIN('Top 50 Cities in Spain Demograp'!C:C)) / (MAX('Top 50 Cities in Spain Demograp'!C:C) - MIN('Top 50 Cities in Spain Demograp'!C:C)), 2), "No income data")</f>
        <v>0.4</v>
      </c>
      <c r="K848" s="49">
        <f t="shared" si="3"/>
        <v>0.39</v>
      </c>
    </row>
    <row r="849">
      <c r="A849" s="16" t="s">
        <v>65</v>
      </c>
      <c r="B849" s="16" t="s">
        <v>77</v>
      </c>
      <c r="C849" s="16" t="s">
        <v>61</v>
      </c>
      <c r="D849" s="16" t="s">
        <v>60</v>
      </c>
      <c r="E849" s="17">
        <v>55.0</v>
      </c>
      <c r="F849" s="17">
        <f t="array" ref="F849">XLOOKUP(B849, 'Top 50 Cities in Spain Demograp'!A:A, 'Top 50 Cities in Spain Demograp'!B:B, "No data found", 0, 1)</f>
        <v>324902</v>
      </c>
      <c r="G849" s="17">
        <f>ROUND(MIN(VLOOKUP(CONCATENATE(C849, ":", D849), Pivots_Attractiveness_Score!$C$32:$D$55, 2, FALSE) / E849, 1), 2)</f>
        <v>1</v>
      </c>
      <c r="H849" s="17">
        <f t="shared" si="1"/>
        <v>0.53</v>
      </c>
      <c r="I849" s="17">
        <f t="shared" si="2"/>
        <v>0.04</v>
      </c>
      <c r="J849" s="49">
        <f> IFERROR(ROUND((VLOOKUP(B849, 'Top 50 Cities in Spain Demograp'!A:C, 3, FALSE) - MIN('Top 50 Cities in Spain Demograp'!C:C)) / (MAX('Top 50 Cities in Spain Demograp'!C:C) - MIN('Top 50 Cities in Spain Demograp'!C:C)), 2), "No income data")</f>
        <v>0.4</v>
      </c>
      <c r="K849" s="49">
        <f t="shared" si="3"/>
        <v>0.46</v>
      </c>
    </row>
    <row r="850">
      <c r="A850" s="16" t="s">
        <v>65</v>
      </c>
      <c r="B850" s="16" t="s">
        <v>77</v>
      </c>
      <c r="C850" s="16" t="s">
        <v>62</v>
      </c>
      <c r="D850" s="16" t="s">
        <v>57</v>
      </c>
      <c r="E850" s="17">
        <v>64.0</v>
      </c>
      <c r="F850" s="17">
        <f t="array" ref="F850">XLOOKUP(B850, 'Top 50 Cities in Spain Demograp'!A:A, 'Top 50 Cities in Spain Demograp'!B:B, "No data found", 0, 1)</f>
        <v>324902</v>
      </c>
      <c r="G850" s="17">
        <f>ROUND(MIN(VLOOKUP(CONCATENATE(C850, ":", D850), Pivots_Attractiveness_Score!$C$32:$D$55, 2, FALSE) / E850, 1), 2)</f>
        <v>1</v>
      </c>
      <c r="H850" s="17">
        <f t="shared" si="1"/>
        <v>0.63</v>
      </c>
      <c r="I850" s="17">
        <f t="shared" si="2"/>
        <v>0.04</v>
      </c>
      <c r="J850" s="49">
        <f> IFERROR(ROUND((VLOOKUP(B850, 'Top 50 Cities in Spain Demograp'!A:C, 3, FALSE) - MIN('Top 50 Cities in Spain Demograp'!C:C)) / (MAX('Top 50 Cities in Spain Demograp'!C:C) - MIN('Top 50 Cities in Spain Demograp'!C:C)), 2), "No income data")</f>
        <v>0.4</v>
      </c>
      <c r="K850" s="49">
        <f t="shared" si="3"/>
        <v>0.5</v>
      </c>
    </row>
    <row r="851">
      <c r="A851" s="16" t="s">
        <v>65</v>
      </c>
      <c r="B851" s="16" t="s">
        <v>77</v>
      </c>
      <c r="C851" s="16" t="s">
        <v>62</v>
      </c>
      <c r="D851" s="16" t="s">
        <v>58</v>
      </c>
      <c r="E851" s="17">
        <v>56.0</v>
      </c>
      <c r="F851" s="17">
        <f t="array" ref="F851">XLOOKUP(B851, 'Top 50 Cities in Spain Demograp'!A:A, 'Top 50 Cities in Spain Demograp'!B:B, "No data found", 0, 1)</f>
        <v>324902</v>
      </c>
      <c r="G851" s="17">
        <f>ROUND(MIN(VLOOKUP(CONCATENATE(C851, ":", D851), Pivots_Attractiveness_Score!$C$32:$D$55, 2, FALSE) / E851, 1), 2)</f>
        <v>1</v>
      </c>
      <c r="H851" s="17">
        <f t="shared" si="1"/>
        <v>0.54</v>
      </c>
      <c r="I851" s="17">
        <f t="shared" si="2"/>
        <v>0.04</v>
      </c>
      <c r="J851" s="49">
        <f> IFERROR(ROUND((VLOOKUP(B851, 'Top 50 Cities in Spain Demograp'!A:C, 3, FALSE) - MIN('Top 50 Cities in Spain Demograp'!C:C)) / (MAX('Top 50 Cities in Spain Demograp'!C:C) - MIN('Top 50 Cities in Spain Demograp'!C:C)), 2), "No income data")</f>
        <v>0.4</v>
      </c>
      <c r="K851" s="49">
        <f t="shared" si="3"/>
        <v>0.47</v>
      </c>
    </row>
    <row r="852">
      <c r="A852" s="16" t="s">
        <v>65</v>
      </c>
      <c r="B852" s="16" t="s">
        <v>77</v>
      </c>
      <c r="C852" s="16" t="s">
        <v>62</v>
      </c>
      <c r="D852" s="16" t="s">
        <v>59</v>
      </c>
      <c r="E852" s="17">
        <v>35.0</v>
      </c>
      <c r="F852" s="17">
        <f t="array" ref="F852">XLOOKUP(B852, 'Top 50 Cities in Spain Demograp'!A:A, 'Top 50 Cities in Spain Demograp'!B:B, "No data found", 0, 1)</f>
        <v>324902</v>
      </c>
      <c r="G852" s="17">
        <f>ROUND(MIN(VLOOKUP(CONCATENATE(C852, ":", D852), Pivots_Attractiveness_Score!$C$32:$D$55, 2, FALSE) / E852, 1), 2)</f>
        <v>1</v>
      </c>
      <c r="H852" s="17">
        <f t="shared" si="1"/>
        <v>0.32</v>
      </c>
      <c r="I852" s="17">
        <f t="shared" si="2"/>
        <v>0.04</v>
      </c>
      <c r="J852" s="49">
        <f> IFERROR(ROUND((VLOOKUP(B852, 'Top 50 Cities in Spain Demograp'!A:C, 3, FALSE) - MIN('Top 50 Cities in Spain Demograp'!C:C)) / (MAX('Top 50 Cities in Spain Demograp'!C:C) - MIN('Top 50 Cities in Spain Demograp'!C:C)), 2), "No income data")</f>
        <v>0.4</v>
      </c>
      <c r="K852" s="49">
        <f t="shared" si="3"/>
        <v>0.38</v>
      </c>
    </row>
    <row r="853">
      <c r="A853" s="16" t="s">
        <v>65</v>
      </c>
      <c r="B853" s="16" t="s">
        <v>77</v>
      </c>
      <c r="C853" s="16" t="s">
        <v>62</v>
      </c>
      <c r="D853" s="16" t="s">
        <v>60</v>
      </c>
      <c r="E853" s="17">
        <v>40.0</v>
      </c>
      <c r="F853" s="17">
        <f t="array" ref="F853">XLOOKUP(B853, 'Top 50 Cities in Spain Demograp'!A:A, 'Top 50 Cities in Spain Demograp'!B:B, "No data found", 0, 1)</f>
        <v>324902</v>
      </c>
      <c r="G853" s="17">
        <f>ROUND(MIN(VLOOKUP(CONCATENATE(C853, ":", D853), Pivots_Attractiveness_Score!$C$32:$D$55, 2, FALSE) / E853, 1), 2)</f>
        <v>1</v>
      </c>
      <c r="H853" s="17">
        <f t="shared" si="1"/>
        <v>0.38</v>
      </c>
      <c r="I853" s="17">
        <f t="shared" si="2"/>
        <v>0.04</v>
      </c>
      <c r="J853" s="49">
        <f> IFERROR(ROUND((VLOOKUP(B853, 'Top 50 Cities in Spain Demograp'!A:C, 3, FALSE) - MIN('Top 50 Cities in Spain Demograp'!C:C)) / (MAX('Top 50 Cities in Spain Demograp'!C:C) - MIN('Top 50 Cities in Spain Demograp'!C:C)), 2), "No income data")</f>
        <v>0.4</v>
      </c>
      <c r="K853" s="49">
        <f t="shared" si="3"/>
        <v>0.4</v>
      </c>
    </row>
    <row r="854">
      <c r="A854" s="16" t="s">
        <v>65</v>
      </c>
      <c r="B854" s="16" t="s">
        <v>77</v>
      </c>
      <c r="C854" s="16" t="s">
        <v>63</v>
      </c>
      <c r="D854" s="16" t="s">
        <v>57</v>
      </c>
      <c r="E854" s="17">
        <v>58.0</v>
      </c>
      <c r="F854" s="17">
        <f t="array" ref="F854">XLOOKUP(B854, 'Top 50 Cities in Spain Demograp'!A:A, 'Top 50 Cities in Spain Demograp'!B:B, "No data found", 0, 1)</f>
        <v>324902</v>
      </c>
      <c r="G854" s="17">
        <f>ROUND(MIN(VLOOKUP(CONCATENATE(C854, ":", D854), Pivots_Attractiveness_Score!$C$32:$D$55, 2, FALSE) / E854, 1), 2)</f>
        <v>1</v>
      </c>
      <c r="H854" s="17">
        <f t="shared" si="1"/>
        <v>0.56</v>
      </c>
      <c r="I854" s="17">
        <f t="shared" si="2"/>
        <v>0.04</v>
      </c>
      <c r="J854" s="49">
        <f> IFERROR(ROUND((VLOOKUP(B854, 'Top 50 Cities in Spain Demograp'!A:C, 3, FALSE) - MIN('Top 50 Cities in Spain Demograp'!C:C)) / (MAX('Top 50 Cities in Spain Demograp'!C:C) - MIN('Top 50 Cities in Spain Demograp'!C:C)), 2), "No income data")</f>
        <v>0.4</v>
      </c>
      <c r="K854" s="49">
        <f t="shared" si="3"/>
        <v>0.48</v>
      </c>
    </row>
    <row r="855">
      <c r="A855" s="16" t="s">
        <v>65</v>
      </c>
      <c r="B855" s="16" t="s">
        <v>77</v>
      </c>
      <c r="C855" s="16" t="s">
        <v>63</v>
      </c>
      <c r="D855" s="16" t="s">
        <v>58</v>
      </c>
      <c r="E855" s="17">
        <v>50.0</v>
      </c>
      <c r="F855" s="17">
        <f t="array" ref="F855">XLOOKUP(B855, 'Top 50 Cities in Spain Demograp'!A:A, 'Top 50 Cities in Spain Demograp'!B:B, "No data found", 0, 1)</f>
        <v>324902</v>
      </c>
      <c r="G855" s="17">
        <f>ROUND(MIN(VLOOKUP(CONCATENATE(C855, ":", D855), Pivots_Attractiveness_Score!$C$32:$D$55, 2, FALSE) / E855, 1), 2)</f>
        <v>1</v>
      </c>
      <c r="H855" s="17">
        <f t="shared" si="1"/>
        <v>0.48</v>
      </c>
      <c r="I855" s="17">
        <f t="shared" si="2"/>
        <v>0.04</v>
      </c>
      <c r="J855" s="49">
        <f> IFERROR(ROUND((VLOOKUP(B855, 'Top 50 Cities in Spain Demograp'!A:C, 3, FALSE) - MIN('Top 50 Cities in Spain Demograp'!C:C)) / (MAX('Top 50 Cities in Spain Demograp'!C:C) - MIN('Top 50 Cities in Spain Demograp'!C:C)), 2), "No income data")</f>
        <v>0.4</v>
      </c>
      <c r="K855" s="49">
        <f t="shared" si="3"/>
        <v>0.44</v>
      </c>
    </row>
    <row r="856">
      <c r="A856" s="16" t="s">
        <v>65</v>
      </c>
      <c r="B856" s="16" t="s">
        <v>77</v>
      </c>
      <c r="C856" s="16" t="s">
        <v>63</v>
      </c>
      <c r="D856" s="16" t="s">
        <v>59</v>
      </c>
      <c r="E856" s="17">
        <v>30.0</v>
      </c>
      <c r="F856" s="17">
        <f t="array" ref="F856">XLOOKUP(B856, 'Top 50 Cities in Spain Demograp'!A:A, 'Top 50 Cities in Spain Demograp'!B:B, "No data found", 0, 1)</f>
        <v>324902</v>
      </c>
      <c r="G856" s="17">
        <f>ROUND(MIN(VLOOKUP(CONCATENATE(C856, ":", D856), Pivots_Attractiveness_Score!$C$32:$D$55, 2, FALSE) / E856, 1), 2)</f>
        <v>1</v>
      </c>
      <c r="H856" s="17">
        <f t="shared" si="1"/>
        <v>0.27</v>
      </c>
      <c r="I856" s="17">
        <f t="shared" si="2"/>
        <v>0.04</v>
      </c>
      <c r="J856" s="49">
        <f> IFERROR(ROUND((VLOOKUP(B856, 'Top 50 Cities in Spain Demograp'!A:C, 3, FALSE) - MIN('Top 50 Cities in Spain Demograp'!C:C)) / (MAX('Top 50 Cities in Spain Demograp'!C:C) - MIN('Top 50 Cities in Spain Demograp'!C:C)), 2), "No income data")</f>
        <v>0.4</v>
      </c>
      <c r="K856" s="49">
        <f t="shared" si="3"/>
        <v>0.36</v>
      </c>
    </row>
    <row r="857">
      <c r="A857" s="16" t="s">
        <v>65</v>
      </c>
      <c r="B857" s="16" t="s">
        <v>77</v>
      </c>
      <c r="C857" s="16" t="s">
        <v>63</v>
      </c>
      <c r="D857" s="16" t="s">
        <v>60</v>
      </c>
      <c r="E857" s="17">
        <v>32.0</v>
      </c>
      <c r="F857" s="17">
        <f t="array" ref="F857">XLOOKUP(B857, 'Top 50 Cities in Spain Demograp'!A:A, 'Top 50 Cities in Spain Demograp'!B:B, "No data found", 0, 1)</f>
        <v>324902</v>
      </c>
      <c r="G857" s="17">
        <f>ROUND(MIN(VLOOKUP(CONCATENATE(C857, ":", D857), Pivots_Attractiveness_Score!$C$32:$D$55, 2, FALSE) / E857, 1), 2)</f>
        <v>1</v>
      </c>
      <c r="H857" s="17">
        <f t="shared" si="1"/>
        <v>0.29</v>
      </c>
      <c r="I857" s="17">
        <f t="shared" si="2"/>
        <v>0.04</v>
      </c>
      <c r="J857" s="49">
        <f> IFERROR(ROUND((VLOOKUP(B857, 'Top 50 Cities in Spain Demograp'!A:C, 3, FALSE) - MIN('Top 50 Cities in Spain Demograp'!C:C)) / (MAX('Top 50 Cities in Spain Demograp'!C:C) - MIN('Top 50 Cities in Spain Demograp'!C:C)), 2), "No income data")</f>
        <v>0.4</v>
      </c>
      <c r="K857" s="49">
        <f t="shared" si="3"/>
        <v>0.37</v>
      </c>
    </row>
    <row r="858">
      <c r="A858" s="16" t="s">
        <v>65</v>
      </c>
      <c r="B858" s="16" t="s">
        <v>77</v>
      </c>
      <c r="C858" s="16" t="s">
        <v>64</v>
      </c>
      <c r="D858" s="16" t="s">
        <v>57</v>
      </c>
      <c r="E858" s="17">
        <v>38.0</v>
      </c>
      <c r="F858" s="17">
        <f t="array" ref="F858">XLOOKUP(B858, 'Top 50 Cities in Spain Demograp'!A:A, 'Top 50 Cities in Spain Demograp'!B:B, "No data found", 0, 1)</f>
        <v>324902</v>
      </c>
      <c r="G858" s="17">
        <f>ROUND(MIN(VLOOKUP(CONCATENATE(C858, ":", D858), Pivots_Attractiveness_Score!$C$32:$D$55, 2, FALSE) / E858, 1), 2)</f>
        <v>1</v>
      </c>
      <c r="H858" s="17">
        <f t="shared" si="1"/>
        <v>0.35</v>
      </c>
      <c r="I858" s="17">
        <f t="shared" si="2"/>
        <v>0.04</v>
      </c>
      <c r="J858" s="49">
        <f> IFERROR(ROUND((VLOOKUP(B858, 'Top 50 Cities in Spain Demograp'!A:C, 3, FALSE) - MIN('Top 50 Cities in Spain Demograp'!C:C)) / (MAX('Top 50 Cities in Spain Demograp'!C:C) - MIN('Top 50 Cities in Spain Demograp'!C:C)), 2), "No income data")</f>
        <v>0.4</v>
      </c>
      <c r="K858" s="49">
        <f t="shared" si="3"/>
        <v>0.39</v>
      </c>
    </row>
    <row r="859">
      <c r="A859" s="16" t="s">
        <v>65</v>
      </c>
      <c r="B859" s="16" t="s">
        <v>77</v>
      </c>
      <c r="C859" s="16" t="s">
        <v>64</v>
      </c>
      <c r="D859" s="16" t="s">
        <v>58</v>
      </c>
      <c r="E859" s="17">
        <v>15.0</v>
      </c>
      <c r="F859" s="17">
        <f t="array" ref="F859">XLOOKUP(B859, 'Top 50 Cities in Spain Demograp'!A:A, 'Top 50 Cities in Spain Demograp'!B:B, "No data found", 0, 1)</f>
        <v>324902</v>
      </c>
      <c r="G859" s="17">
        <f>ROUND(MIN(VLOOKUP(CONCATENATE(C859, ":", D859), Pivots_Attractiveness_Score!$C$32:$D$55, 2, FALSE) / E859, 1), 2)</f>
        <v>1</v>
      </c>
      <c r="H859" s="17">
        <f t="shared" si="1"/>
        <v>0.11</v>
      </c>
      <c r="I859" s="17">
        <f t="shared" si="2"/>
        <v>0.04</v>
      </c>
      <c r="J859" s="49">
        <f> IFERROR(ROUND((VLOOKUP(B859, 'Top 50 Cities in Spain Demograp'!A:C, 3, FALSE) - MIN('Top 50 Cities in Spain Demograp'!C:C)) / (MAX('Top 50 Cities in Spain Demograp'!C:C) - MIN('Top 50 Cities in Spain Demograp'!C:C)), 2), "No income data")</f>
        <v>0.4</v>
      </c>
      <c r="K859" s="49">
        <f t="shared" si="3"/>
        <v>0.3</v>
      </c>
    </row>
    <row r="860">
      <c r="A860" s="16" t="s">
        <v>65</v>
      </c>
      <c r="B860" s="16" t="s">
        <v>77</v>
      </c>
      <c r="C860" s="16" t="s">
        <v>64</v>
      </c>
      <c r="D860" s="16" t="s">
        <v>59</v>
      </c>
      <c r="E860" s="17">
        <v>24.0</v>
      </c>
      <c r="F860" s="17">
        <f t="array" ref="F860">XLOOKUP(B860, 'Top 50 Cities in Spain Demograp'!A:A, 'Top 50 Cities in Spain Demograp'!B:B, "No data found", 0, 1)</f>
        <v>324902</v>
      </c>
      <c r="G860" s="17">
        <f>ROUND(MIN(VLOOKUP(CONCATENATE(C860, ":", D860), Pivots_Attractiveness_Score!$C$32:$D$55, 2, FALSE) / E860, 1), 2)</f>
        <v>1</v>
      </c>
      <c r="H860" s="17">
        <f t="shared" si="1"/>
        <v>0.21</v>
      </c>
      <c r="I860" s="17">
        <f t="shared" si="2"/>
        <v>0.04</v>
      </c>
      <c r="J860" s="49">
        <f> IFERROR(ROUND((VLOOKUP(B860, 'Top 50 Cities in Spain Demograp'!A:C, 3, FALSE) - MIN('Top 50 Cities in Spain Demograp'!C:C)) / (MAX('Top 50 Cities in Spain Demograp'!C:C) - MIN('Top 50 Cities in Spain Demograp'!C:C)), 2), "No income data")</f>
        <v>0.4</v>
      </c>
      <c r="K860" s="49">
        <f t="shared" si="3"/>
        <v>0.34</v>
      </c>
    </row>
    <row r="861">
      <c r="A861" s="16" t="s">
        <v>65</v>
      </c>
      <c r="B861" s="16" t="s">
        <v>77</v>
      </c>
      <c r="C861" s="16" t="s">
        <v>64</v>
      </c>
      <c r="D861" s="16" t="s">
        <v>60</v>
      </c>
      <c r="E861" s="17">
        <v>10.0</v>
      </c>
      <c r="F861" s="17">
        <f t="array" ref="F861">XLOOKUP(B861, 'Top 50 Cities in Spain Demograp'!A:A, 'Top 50 Cities in Spain Demograp'!B:B, "No data found", 0, 1)</f>
        <v>324902</v>
      </c>
      <c r="G861" s="17">
        <f>ROUND(MIN(VLOOKUP(CONCATENATE(C861, ":", D861), Pivots_Attractiveness_Score!$C$32:$D$55, 2, FALSE) / E861, 1), 2)</f>
        <v>1</v>
      </c>
      <c r="H861" s="17">
        <f t="shared" si="1"/>
        <v>0.06</v>
      </c>
      <c r="I861" s="17">
        <f t="shared" si="2"/>
        <v>0.04</v>
      </c>
      <c r="J861" s="49">
        <f> IFERROR(ROUND((VLOOKUP(B861, 'Top 50 Cities in Spain Demograp'!A:C, 3, FALSE) - MIN('Top 50 Cities in Spain Demograp'!C:C)) / (MAX('Top 50 Cities in Spain Demograp'!C:C) - MIN('Top 50 Cities in Spain Demograp'!C:C)), 2), "No income data")</f>
        <v>0.4</v>
      </c>
      <c r="K861" s="49">
        <f t="shared" si="3"/>
        <v>0.28</v>
      </c>
    </row>
    <row r="862">
      <c r="A862" s="16" t="s">
        <v>65</v>
      </c>
      <c r="B862" s="16" t="s">
        <v>78</v>
      </c>
      <c r="C862" s="16" t="s">
        <v>56</v>
      </c>
      <c r="D862" s="16" t="s">
        <v>57</v>
      </c>
      <c r="E862" s="17">
        <v>74.0</v>
      </c>
      <c r="F862" s="17">
        <f t="array" ref="F862">XLOOKUP(B862, 'Top 50 Cities in Spain Demograp'!A:A, 'Top 50 Cities in Spain Demograp'!B:B, "No data found", 0, 1)</f>
        <v>297459</v>
      </c>
      <c r="G862" s="17">
        <f>ROUND(MIN(VLOOKUP(CONCATENATE(C862, ":", D862), Pivots_Attractiveness_Score!$C$32:$D$55, 2, FALSE) / E862, 1), 2)</f>
        <v>1</v>
      </c>
      <c r="H862" s="17">
        <f t="shared" si="1"/>
        <v>0.73</v>
      </c>
      <c r="I862" s="17">
        <f t="shared" si="2"/>
        <v>0.03</v>
      </c>
      <c r="J862" s="49">
        <f> IFERROR(ROUND((VLOOKUP(B862, 'Top 50 Cities in Spain Demograp'!A:C, 3, FALSE) - MIN('Top 50 Cities in Spain Demograp'!C:C)) / (MAX('Top 50 Cities in Spain Demograp'!C:C) - MIN('Top 50 Cities in Spain Demograp'!C:C)), 2), "No income data")</f>
        <v>0.48</v>
      </c>
      <c r="K862" s="49">
        <f t="shared" si="3"/>
        <v>0.55</v>
      </c>
    </row>
    <row r="863">
      <c r="A863" s="16" t="s">
        <v>65</v>
      </c>
      <c r="B863" s="16" t="s">
        <v>78</v>
      </c>
      <c r="C863" s="16" t="s">
        <v>56</v>
      </c>
      <c r="D863" s="16" t="s">
        <v>58</v>
      </c>
      <c r="E863" s="17">
        <v>71.0</v>
      </c>
      <c r="F863" s="17">
        <f t="array" ref="F863">XLOOKUP(B863, 'Top 50 Cities in Spain Demograp'!A:A, 'Top 50 Cities in Spain Demograp'!B:B, "No data found", 0, 1)</f>
        <v>297459</v>
      </c>
      <c r="G863" s="17">
        <f>ROUND(MIN(VLOOKUP(CONCATENATE(C863, ":", D863), Pivots_Attractiveness_Score!$C$32:$D$55, 2, FALSE) / E863, 1), 2)</f>
        <v>1</v>
      </c>
      <c r="H863" s="17">
        <f t="shared" si="1"/>
        <v>0.7</v>
      </c>
      <c r="I863" s="17">
        <f t="shared" si="2"/>
        <v>0.03</v>
      </c>
      <c r="J863" s="49">
        <f> IFERROR(ROUND((VLOOKUP(B863, 'Top 50 Cities in Spain Demograp'!A:C, 3, FALSE) - MIN('Top 50 Cities in Spain Demograp'!C:C)) / (MAX('Top 50 Cities in Spain Demograp'!C:C) - MIN('Top 50 Cities in Spain Demograp'!C:C)), 2), "No income data")</f>
        <v>0.48</v>
      </c>
      <c r="K863" s="49">
        <f t="shared" si="3"/>
        <v>0.54</v>
      </c>
    </row>
    <row r="864">
      <c r="A864" s="16" t="s">
        <v>65</v>
      </c>
      <c r="B864" s="16" t="s">
        <v>78</v>
      </c>
      <c r="C864" s="16" t="s">
        <v>56</v>
      </c>
      <c r="D864" s="16" t="s">
        <v>59</v>
      </c>
      <c r="E864" s="17">
        <v>45.0</v>
      </c>
      <c r="F864" s="17">
        <f t="array" ref="F864">XLOOKUP(B864, 'Top 50 Cities in Spain Demograp'!A:A, 'Top 50 Cities in Spain Demograp'!B:B, "No data found", 0, 1)</f>
        <v>297459</v>
      </c>
      <c r="G864" s="17">
        <f>ROUND(MIN(VLOOKUP(CONCATENATE(C864, ":", D864), Pivots_Attractiveness_Score!$C$32:$D$55, 2, FALSE) / E864, 1), 2)</f>
        <v>1</v>
      </c>
      <c r="H864" s="17">
        <f t="shared" si="1"/>
        <v>0.43</v>
      </c>
      <c r="I864" s="17">
        <f t="shared" si="2"/>
        <v>0.03</v>
      </c>
      <c r="J864" s="49">
        <f> IFERROR(ROUND((VLOOKUP(B864, 'Top 50 Cities in Spain Demograp'!A:C, 3, FALSE) - MIN('Top 50 Cities in Spain Demograp'!C:C)) / (MAX('Top 50 Cities in Spain Demograp'!C:C) - MIN('Top 50 Cities in Spain Demograp'!C:C)), 2), "No income data")</f>
        <v>0.48</v>
      </c>
      <c r="K864" s="49">
        <f t="shared" si="3"/>
        <v>0.43</v>
      </c>
    </row>
    <row r="865">
      <c r="A865" s="16" t="s">
        <v>65</v>
      </c>
      <c r="B865" s="16" t="s">
        <v>78</v>
      </c>
      <c r="C865" s="16" t="s">
        <v>56</v>
      </c>
      <c r="D865" s="16" t="s">
        <v>60</v>
      </c>
      <c r="E865" s="17">
        <v>38.0</v>
      </c>
      <c r="F865" s="17">
        <f t="array" ref="F865">XLOOKUP(B865, 'Top 50 Cities in Spain Demograp'!A:A, 'Top 50 Cities in Spain Demograp'!B:B, "No data found", 0, 1)</f>
        <v>297459</v>
      </c>
      <c r="G865" s="17">
        <f>ROUND(MIN(VLOOKUP(CONCATENATE(C865, ":", D865), Pivots_Attractiveness_Score!$C$32:$D$55, 2, FALSE) / E865, 1), 2)</f>
        <v>1</v>
      </c>
      <c r="H865" s="17">
        <f t="shared" si="1"/>
        <v>0.35</v>
      </c>
      <c r="I865" s="17">
        <f t="shared" si="2"/>
        <v>0.03</v>
      </c>
      <c r="J865" s="49">
        <f> IFERROR(ROUND((VLOOKUP(B865, 'Top 50 Cities in Spain Demograp'!A:C, 3, FALSE) - MIN('Top 50 Cities in Spain Demograp'!C:C)) / (MAX('Top 50 Cities in Spain Demograp'!C:C) - MIN('Top 50 Cities in Spain Demograp'!C:C)), 2), "No income data")</f>
        <v>0.48</v>
      </c>
      <c r="K865" s="49">
        <f t="shared" si="3"/>
        <v>0.4</v>
      </c>
    </row>
    <row r="866">
      <c r="A866" s="16" t="s">
        <v>65</v>
      </c>
      <c r="B866" s="16" t="s">
        <v>78</v>
      </c>
      <c r="C866" s="16" t="s">
        <v>61</v>
      </c>
      <c r="D866" s="16" t="s">
        <v>57</v>
      </c>
      <c r="E866" s="17">
        <v>62.0</v>
      </c>
      <c r="F866" s="17">
        <f t="array" ref="F866">XLOOKUP(B866, 'Top 50 Cities in Spain Demograp'!A:A, 'Top 50 Cities in Spain Demograp'!B:B, "No data found", 0, 1)</f>
        <v>297459</v>
      </c>
      <c r="G866" s="17">
        <f>ROUND(MIN(VLOOKUP(CONCATENATE(C866, ":", D866), Pivots_Attractiveness_Score!$C$32:$D$55, 2, FALSE) / E866, 1), 2)</f>
        <v>1</v>
      </c>
      <c r="H866" s="17">
        <f t="shared" si="1"/>
        <v>0.6</v>
      </c>
      <c r="I866" s="17">
        <f t="shared" si="2"/>
        <v>0.03</v>
      </c>
      <c r="J866" s="49">
        <f> IFERROR(ROUND((VLOOKUP(B866, 'Top 50 Cities in Spain Demograp'!A:C, 3, FALSE) - MIN('Top 50 Cities in Spain Demograp'!C:C)) / (MAX('Top 50 Cities in Spain Demograp'!C:C) - MIN('Top 50 Cities in Spain Demograp'!C:C)), 2), "No income data")</f>
        <v>0.48</v>
      </c>
      <c r="K866" s="49">
        <f t="shared" si="3"/>
        <v>0.5</v>
      </c>
    </row>
    <row r="867">
      <c r="A867" s="16" t="s">
        <v>65</v>
      </c>
      <c r="B867" s="16" t="s">
        <v>78</v>
      </c>
      <c r="C867" s="16" t="s">
        <v>61</v>
      </c>
      <c r="D867" s="16" t="s">
        <v>58</v>
      </c>
      <c r="E867" s="17">
        <v>55.0</v>
      </c>
      <c r="F867" s="17">
        <f t="array" ref="F867">XLOOKUP(B867, 'Top 50 Cities in Spain Demograp'!A:A, 'Top 50 Cities in Spain Demograp'!B:B, "No data found", 0, 1)</f>
        <v>297459</v>
      </c>
      <c r="G867" s="17">
        <f>ROUND(MIN(VLOOKUP(CONCATENATE(C867, ":", D867), Pivots_Attractiveness_Score!$C$32:$D$55, 2, FALSE) / E867, 1), 2)</f>
        <v>1</v>
      </c>
      <c r="H867" s="17">
        <f t="shared" si="1"/>
        <v>0.53</v>
      </c>
      <c r="I867" s="17">
        <f t="shared" si="2"/>
        <v>0.03</v>
      </c>
      <c r="J867" s="49">
        <f> IFERROR(ROUND((VLOOKUP(B867, 'Top 50 Cities in Spain Demograp'!A:C, 3, FALSE) - MIN('Top 50 Cities in Spain Demograp'!C:C)) / (MAX('Top 50 Cities in Spain Demograp'!C:C) - MIN('Top 50 Cities in Spain Demograp'!C:C)), 2), "No income data")</f>
        <v>0.48</v>
      </c>
      <c r="K867" s="49">
        <f t="shared" si="3"/>
        <v>0.47</v>
      </c>
    </row>
    <row r="868">
      <c r="A868" s="16" t="s">
        <v>65</v>
      </c>
      <c r="B868" s="16" t="s">
        <v>78</v>
      </c>
      <c r="C868" s="16" t="s">
        <v>61</v>
      </c>
      <c r="D868" s="16" t="s">
        <v>59</v>
      </c>
      <c r="E868" s="17">
        <v>32.0</v>
      </c>
      <c r="F868" s="17">
        <f t="array" ref="F868">XLOOKUP(B868, 'Top 50 Cities in Spain Demograp'!A:A, 'Top 50 Cities in Spain Demograp'!B:B, "No data found", 0, 1)</f>
        <v>297459</v>
      </c>
      <c r="G868" s="17">
        <f>ROUND(MIN(VLOOKUP(CONCATENATE(C868, ":", D868), Pivots_Attractiveness_Score!$C$32:$D$55, 2, FALSE) / E868, 1), 2)</f>
        <v>1</v>
      </c>
      <c r="H868" s="17">
        <f t="shared" si="1"/>
        <v>0.29</v>
      </c>
      <c r="I868" s="17">
        <f t="shared" si="2"/>
        <v>0.03</v>
      </c>
      <c r="J868" s="49">
        <f> IFERROR(ROUND((VLOOKUP(B868, 'Top 50 Cities in Spain Demograp'!A:C, 3, FALSE) - MIN('Top 50 Cities in Spain Demograp'!C:C)) / (MAX('Top 50 Cities in Spain Demograp'!C:C) - MIN('Top 50 Cities in Spain Demograp'!C:C)), 2), "No income data")</f>
        <v>0.48</v>
      </c>
      <c r="K868" s="49">
        <f t="shared" si="3"/>
        <v>0.37</v>
      </c>
    </row>
    <row r="869">
      <c r="A869" s="16" t="s">
        <v>65</v>
      </c>
      <c r="B869" s="16" t="s">
        <v>78</v>
      </c>
      <c r="C869" s="16" t="s">
        <v>61</v>
      </c>
      <c r="D869" s="16" t="s">
        <v>60</v>
      </c>
      <c r="E869" s="17">
        <v>25.0</v>
      </c>
      <c r="F869" s="17">
        <f t="array" ref="F869">XLOOKUP(B869, 'Top 50 Cities in Spain Demograp'!A:A, 'Top 50 Cities in Spain Demograp'!B:B, "No data found", 0, 1)</f>
        <v>297459</v>
      </c>
      <c r="G869" s="17">
        <f>ROUND(MIN(VLOOKUP(CONCATENATE(C869, ":", D869), Pivots_Attractiveness_Score!$C$32:$D$55, 2, FALSE) / E869, 1), 2)</f>
        <v>1</v>
      </c>
      <c r="H869" s="17">
        <f t="shared" si="1"/>
        <v>0.22</v>
      </c>
      <c r="I869" s="17">
        <f t="shared" si="2"/>
        <v>0.03</v>
      </c>
      <c r="J869" s="49">
        <f> IFERROR(ROUND((VLOOKUP(B869, 'Top 50 Cities in Spain Demograp'!A:C, 3, FALSE) - MIN('Top 50 Cities in Spain Demograp'!C:C)) / (MAX('Top 50 Cities in Spain Demograp'!C:C) - MIN('Top 50 Cities in Spain Demograp'!C:C)), 2), "No income data")</f>
        <v>0.48</v>
      </c>
      <c r="K869" s="49">
        <f t="shared" si="3"/>
        <v>0.35</v>
      </c>
    </row>
    <row r="870">
      <c r="A870" s="16" t="s">
        <v>65</v>
      </c>
      <c r="B870" s="16" t="s">
        <v>78</v>
      </c>
      <c r="C870" s="16" t="s">
        <v>62</v>
      </c>
      <c r="D870" s="16" t="s">
        <v>57</v>
      </c>
      <c r="E870" s="17">
        <v>60.0</v>
      </c>
      <c r="F870" s="17">
        <f t="array" ref="F870">XLOOKUP(B870, 'Top 50 Cities in Spain Demograp'!A:A, 'Top 50 Cities in Spain Demograp'!B:B, "No data found", 0, 1)</f>
        <v>297459</v>
      </c>
      <c r="G870" s="17">
        <f>ROUND(MIN(VLOOKUP(CONCATENATE(C870, ":", D870), Pivots_Attractiveness_Score!$C$32:$D$55, 2, FALSE) / E870, 1), 2)</f>
        <v>1</v>
      </c>
      <c r="H870" s="17">
        <f t="shared" si="1"/>
        <v>0.58</v>
      </c>
      <c r="I870" s="17">
        <f t="shared" si="2"/>
        <v>0.03</v>
      </c>
      <c r="J870" s="49">
        <f> IFERROR(ROUND((VLOOKUP(B870, 'Top 50 Cities in Spain Demograp'!A:C, 3, FALSE) - MIN('Top 50 Cities in Spain Demograp'!C:C)) / (MAX('Top 50 Cities in Spain Demograp'!C:C) - MIN('Top 50 Cities in Spain Demograp'!C:C)), 2), "No income data")</f>
        <v>0.48</v>
      </c>
      <c r="K870" s="49">
        <f t="shared" si="3"/>
        <v>0.49</v>
      </c>
    </row>
    <row r="871">
      <c r="A871" s="16" t="s">
        <v>65</v>
      </c>
      <c r="B871" s="16" t="s">
        <v>78</v>
      </c>
      <c r="C871" s="16" t="s">
        <v>62</v>
      </c>
      <c r="D871" s="16" t="s">
        <v>58</v>
      </c>
      <c r="E871" s="17">
        <v>52.0</v>
      </c>
      <c r="F871" s="17">
        <f t="array" ref="F871">XLOOKUP(B871, 'Top 50 Cities in Spain Demograp'!A:A, 'Top 50 Cities in Spain Demograp'!B:B, "No data found", 0, 1)</f>
        <v>297459</v>
      </c>
      <c r="G871" s="17">
        <f>ROUND(MIN(VLOOKUP(CONCATENATE(C871, ":", D871), Pivots_Attractiveness_Score!$C$32:$D$55, 2, FALSE) / E871, 1), 2)</f>
        <v>1</v>
      </c>
      <c r="H871" s="17">
        <f t="shared" si="1"/>
        <v>0.5</v>
      </c>
      <c r="I871" s="17">
        <f t="shared" si="2"/>
        <v>0.03</v>
      </c>
      <c r="J871" s="49">
        <f> IFERROR(ROUND((VLOOKUP(B871, 'Top 50 Cities in Spain Demograp'!A:C, 3, FALSE) - MIN('Top 50 Cities in Spain Demograp'!C:C)) / (MAX('Top 50 Cities in Spain Demograp'!C:C) - MIN('Top 50 Cities in Spain Demograp'!C:C)), 2), "No income data")</f>
        <v>0.48</v>
      </c>
      <c r="K871" s="49">
        <f t="shared" si="3"/>
        <v>0.46</v>
      </c>
    </row>
    <row r="872">
      <c r="A872" s="16" t="s">
        <v>65</v>
      </c>
      <c r="B872" s="16" t="s">
        <v>78</v>
      </c>
      <c r="C872" s="16" t="s">
        <v>62</v>
      </c>
      <c r="D872" s="16" t="s">
        <v>59</v>
      </c>
      <c r="E872" s="17">
        <v>30.0</v>
      </c>
      <c r="F872" s="17">
        <f t="array" ref="F872">XLOOKUP(B872, 'Top 50 Cities in Spain Demograp'!A:A, 'Top 50 Cities in Spain Demograp'!B:B, "No data found", 0, 1)</f>
        <v>297459</v>
      </c>
      <c r="G872" s="17">
        <f>ROUND(MIN(VLOOKUP(CONCATENATE(C872, ":", D872), Pivots_Attractiveness_Score!$C$32:$D$55, 2, FALSE) / E872, 1), 2)</f>
        <v>1</v>
      </c>
      <c r="H872" s="17">
        <f t="shared" si="1"/>
        <v>0.27</v>
      </c>
      <c r="I872" s="17">
        <f t="shared" si="2"/>
        <v>0.03</v>
      </c>
      <c r="J872" s="49">
        <f> IFERROR(ROUND((VLOOKUP(B872, 'Top 50 Cities in Spain Demograp'!A:C, 3, FALSE) - MIN('Top 50 Cities in Spain Demograp'!C:C)) / (MAX('Top 50 Cities in Spain Demograp'!C:C) - MIN('Top 50 Cities in Spain Demograp'!C:C)), 2), "No income data")</f>
        <v>0.48</v>
      </c>
      <c r="K872" s="49">
        <f t="shared" si="3"/>
        <v>0.37</v>
      </c>
    </row>
    <row r="873">
      <c r="A873" s="16" t="s">
        <v>65</v>
      </c>
      <c r="B873" s="16" t="s">
        <v>78</v>
      </c>
      <c r="C873" s="16" t="s">
        <v>62</v>
      </c>
      <c r="D873" s="16" t="s">
        <v>60</v>
      </c>
      <c r="E873" s="17">
        <v>22.0</v>
      </c>
      <c r="F873" s="17">
        <f t="array" ref="F873">XLOOKUP(B873, 'Top 50 Cities in Spain Demograp'!A:A, 'Top 50 Cities in Spain Demograp'!B:B, "No data found", 0, 1)</f>
        <v>297459</v>
      </c>
      <c r="G873" s="17">
        <f>ROUND(MIN(VLOOKUP(CONCATENATE(C873, ":", D873), Pivots_Attractiveness_Score!$C$32:$D$55, 2, FALSE) / E873, 1), 2)</f>
        <v>1</v>
      </c>
      <c r="H873" s="17">
        <f t="shared" si="1"/>
        <v>0.19</v>
      </c>
      <c r="I873" s="17">
        <f t="shared" si="2"/>
        <v>0.03</v>
      </c>
      <c r="J873" s="49">
        <f> IFERROR(ROUND((VLOOKUP(B873, 'Top 50 Cities in Spain Demograp'!A:C, 3, FALSE) - MIN('Top 50 Cities in Spain Demograp'!C:C)) / (MAX('Top 50 Cities in Spain Demograp'!C:C) - MIN('Top 50 Cities in Spain Demograp'!C:C)), 2), "No income data")</f>
        <v>0.48</v>
      </c>
      <c r="K873" s="49">
        <f t="shared" si="3"/>
        <v>0.33</v>
      </c>
    </row>
    <row r="874">
      <c r="A874" s="16" t="s">
        <v>65</v>
      </c>
      <c r="B874" s="16" t="s">
        <v>78</v>
      </c>
      <c r="C874" s="16" t="s">
        <v>63</v>
      </c>
      <c r="D874" s="16" t="s">
        <v>57</v>
      </c>
      <c r="E874" s="17">
        <v>55.0</v>
      </c>
      <c r="F874" s="17">
        <f t="array" ref="F874">XLOOKUP(B874, 'Top 50 Cities in Spain Demograp'!A:A, 'Top 50 Cities in Spain Demograp'!B:B, "No data found", 0, 1)</f>
        <v>297459</v>
      </c>
      <c r="G874" s="17">
        <f>ROUND(MIN(VLOOKUP(CONCATENATE(C874, ":", D874), Pivots_Attractiveness_Score!$C$32:$D$55, 2, FALSE) / E874, 1), 2)</f>
        <v>1</v>
      </c>
      <c r="H874" s="17">
        <f t="shared" si="1"/>
        <v>0.53</v>
      </c>
      <c r="I874" s="17">
        <f t="shared" si="2"/>
        <v>0.03</v>
      </c>
      <c r="J874" s="49">
        <f> IFERROR(ROUND((VLOOKUP(B874, 'Top 50 Cities in Spain Demograp'!A:C, 3, FALSE) - MIN('Top 50 Cities in Spain Demograp'!C:C)) / (MAX('Top 50 Cities in Spain Demograp'!C:C) - MIN('Top 50 Cities in Spain Demograp'!C:C)), 2), "No income data")</f>
        <v>0.48</v>
      </c>
      <c r="K874" s="49">
        <f t="shared" si="3"/>
        <v>0.47</v>
      </c>
    </row>
    <row r="875">
      <c r="A875" s="16" t="s">
        <v>65</v>
      </c>
      <c r="B875" s="16" t="s">
        <v>78</v>
      </c>
      <c r="C875" s="16" t="s">
        <v>63</v>
      </c>
      <c r="D875" s="16" t="s">
        <v>58</v>
      </c>
      <c r="E875" s="17">
        <v>48.0</v>
      </c>
      <c r="F875" s="17">
        <f t="array" ref="F875">XLOOKUP(B875, 'Top 50 Cities in Spain Demograp'!A:A, 'Top 50 Cities in Spain Demograp'!B:B, "No data found", 0, 1)</f>
        <v>297459</v>
      </c>
      <c r="G875" s="17">
        <f>ROUND(MIN(VLOOKUP(CONCATENATE(C875, ":", D875), Pivots_Attractiveness_Score!$C$32:$D$55, 2, FALSE) / E875, 1), 2)</f>
        <v>1</v>
      </c>
      <c r="H875" s="17">
        <f t="shared" si="1"/>
        <v>0.46</v>
      </c>
      <c r="I875" s="17">
        <f t="shared" si="2"/>
        <v>0.03</v>
      </c>
      <c r="J875" s="49">
        <f> IFERROR(ROUND((VLOOKUP(B875, 'Top 50 Cities in Spain Demograp'!A:C, 3, FALSE) - MIN('Top 50 Cities in Spain Demograp'!C:C)) / (MAX('Top 50 Cities in Spain Demograp'!C:C) - MIN('Top 50 Cities in Spain Demograp'!C:C)), 2), "No income data")</f>
        <v>0.48</v>
      </c>
      <c r="K875" s="49">
        <f t="shared" si="3"/>
        <v>0.44</v>
      </c>
    </row>
    <row r="876">
      <c r="A876" s="16" t="s">
        <v>65</v>
      </c>
      <c r="B876" s="16" t="s">
        <v>78</v>
      </c>
      <c r="C876" s="16" t="s">
        <v>63</v>
      </c>
      <c r="D876" s="16" t="s">
        <v>59</v>
      </c>
      <c r="E876" s="17">
        <v>28.0</v>
      </c>
      <c r="F876" s="17">
        <f t="array" ref="F876">XLOOKUP(B876, 'Top 50 Cities in Spain Demograp'!A:A, 'Top 50 Cities in Spain Demograp'!B:B, "No data found", 0, 1)</f>
        <v>297459</v>
      </c>
      <c r="G876" s="17">
        <f>ROUND(MIN(VLOOKUP(CONCATENATE(C876, ":", D876), Pivots_Attractiveness_Score!$C$32:$D$55, 2, FALSE) / E876, 1), 2)</f>
        <v>1</v>
      </c>
      <c r="H876" s="17">
        <f t="shared" si="1"/>
        <v>0.25</v>
      </c>
      <c r="I876" s="17">
        <f t="shared" si="2"/>
        <v>0.03</v>
      </c>
      <c r="J876" s="49">
        <f> IFERROR(ROUND((VLOOKUP(B876, 'Top 50 Cities in Spain Demograp'!A:C, 3, FALSE) - MIN('Top 50 Cities in Spain Demograp'!C:C)) / (MAX('Top 50 Cities in Spain Demograp'!C:C) - MIN('Top 50 Cities in Spain Demograp'!C:C)), 2), "No income data")</f>
        <v>0.48</v>
      </c>
      <c r="K876" s="49">
        <f t="shared" si="3"/>
        <v>0.36</v>
      </c>
    </row>
    <row r="877">
      <c r="A877" s="16" t="s">
        <v>65</v>
      </c>
      <c r="B877" s="16" t="s">
        <v>78</v>
      </c>
      <c r="C877" s="16" t="s">
        <v>63</v>
      </c>
      <c r="D877" s="16" t="s">
        <v>60</v>
      </c>
      <c r="E877" s="17">
        <v>20.0</v>
      </c>
      <c r="F877" s="17">
        <f t="array" ref="F877">XLOOKUP(B877, 'Top 50 Cities in Spain Demograp'!A:A, 'Top 50 Cities in Spain Demograp'!B:B, "No data found", 0, 1)</f>
        <v>297459</v>
      </c>
      <c r="G877" s="17">
        <f>ROUND(MIN(VLOOKUP(CONCATENATE(C877, ":", D877), Pivots_Attractiveness_Score!$C$32:$D$55, 2, FALSE) / E877, 1), 2)</f>
        <v>1</v>
      </c>
      <c r="H877" s="17">
        <f t="shared" si="1"/>
        <v>0.17</v>
      </c>
      <c r="I877" s="17">
        <f t="shared" si="2"/>
        <v>0.03</v>
      </c>
      <c r="J877" s="49">
        <f> IFERROR(ROUND((VLOOKUP(B877, 'Top 50 Cities in Spain Demograp'!A:C, 3, FALSE) - MIN('Top 50 Cities in Spain Demograp'!C:C)) / (MAX('Top 50 Cities in Spain Demograp'!C:C) - MIN('Top 50 Cities in Spain Demograp'!C:C)), 2), "No income data")</f>
        <v>0.48</v>
      </c>
      <c r="K877" s="49">
        <f t="shared" si="3"/>
        <v>0.33</v>
      </c>
    </row>
    <row r="878">
      <c r="A878" s="16" t="s">
        <v>65</v>
      </c>
      <c r="B878" s="16" t="s">
        <v>78</v>
      </c>
      <c r="C878" s="16" t="s">
        <v>64</v>
      </c>
      <c r="D878" s="16" t="s">
        <v>57</v>
      </c>
      <c r="E878" s="17">
        <v>34.0</v>
      </c>
      <c r="F878" s="17">
        <f t="array" ref="F878">XLOOKUP(B878, 'Top 50 Cities in Spain Demograp'!A:A, 'Top 50 Cities in Spain Demograp'!B:B, "No data found", 0, 1)</f>
        <v>297459</v>
      </c>
      <c r="G878" s="17">
        <f>ROUND(MIN(VLOOKUP(CONCATENATE(C878, ":", D878), Pivots_Attractiveness_Score!$C$32:$D$55, 2, FALSE) / E878, 1), 2)</f>
        <v>1</v>
      </c>
      <c r="H878" s="17">
        <f t="shared" si="1"/>
        <v>0.31</v>
      </c>
      <c r="I878" s="17">
        <f t="shared" si="2"/>
        <v>0.03</v>
      </c>
      <c r="J878" s="49">
        <f> IFERROR(ROUND((VLOOKUP(B878, 'Top 50 Cities in Spain Demograp'!A:C, 3, FALSE) - MIN('Top 50 Cities in Spain Demograp'!C:C)) / (MAX('Top 50 Cities in Spain Demograp'!C:C) - MIN('Top 50 Cities in Spain Demograp'!C:C)), 2), "No income data")</f>
        <v>0.48</v>
      </c>
      <c r="K878" s="49">
        <f t="shared" si="3"/>
        <v>0.38</v>
      </c>
    </row>
    <row r="879">
      <c r="A879" s="16" t="s">
        <v>65</v>
      </c>
      <c r="B879" s="16" t="s">
        <v>78</v>
      </c>
      <c r="C879" s="16" t="s">
        <v>64</v>
      </c>
      <c r="D879" s="16" t="s">
        <v>58</v>
      </c>
      <c r="E879" s="17">
        <v>12.0</v>
      </c>
      <c r="F879" s="17">
        <f t="array" ref="F879">XLOOKUP(B879, 'Top 50 Cities in Spain Demograp'!A:A, 'Top 50 Cities in Spain Demograp'!B:B, "No data found", 0, 1)</f>
        <v>297459</v>
      </c>
      <c r="G879" s="17">
        <f>ROUND(MIN(VLOOKUP(CONCATENATE(C879, ":", D879), Pivots_Attractiveness_Score!$C$32:$D$55, 2, FALSE) / E879, 1), 2)</f>
        <v>1</v>
      </c>
      <c r="H879" s="17">
        <f t="shared" si="1"/>
        <v>0.08</v>
      </c>
      <c r="I879" s="17">
        <f t="shared" si="2"/>
        <v>0.03</v>
      </c>
      <c r="J879" s="49">
        <f> IFERROR(ROUND((VLOOKUP(B879, 'Top 50 Cities in Spain Demograp'!A:C, 3, FALSE) - MIN('Top 50 Cities in Spain Demograp'!C:C)) / (MAX('Top 50 Cities in Spain Demograp'!C:C) - MIN('Top 50 Cities in Spain Demograp'!C:C)), 2), "No income data")</f>
        <v>0.48</v>
      </c>
      <c r="K879" s="49">
        <f t="shared" si="3"/>
        <v>0.29</v>
      </c>
    </row>
    <row r="880">
      <c r="A880" s="16" t="s">
        <v>65</v>
      </c>
      <c r="B880" s="16" t="s">
        <v>78</v>
      </c>
      <c r="C880" s="16" t="s">
        <v>64</v>
      </c>
      <c r="D880" s="16" t="s">
        <v>59</v>
      </c>
      <c r="E880" s="17">
        <v>19.0</v>
      </c>
      <c r="F880" s="17">
        <f t="array" ref="F880">XLOOKUP(B880, 'Top 50 Cities in Spain Demograp'!A:A, 'Top 50 Cities in Spain Demograp'!B:B, "No data found", 0, 1)</f>
        <v>297459</v>
      </c>
      <c r="G880" s="17">
        <f>ROUND(MIN(VLOOKUP(CONCATENATE(C880, ":", D880), Pivots_Attractiveness_Score!$C$32:$D$55, 2, FALSE) / E880, 1), 2)</f>
        <v>1</v>
      </c>
      <c r="H880" s="17">
        <f t="shared" si="1"/>
        <v>0.16</v>
      </c>
      <c r="I880" s="17">
        <f t="shared" si="2"/>
        <v>0.03</v>
      </c>
      <c r="J880" s="49">
        <f> IFERROR(ROUND((VLOOKUP(B880, 'Top 50 Cities in Spain Demograp'!A:C, 3, FALSE) - MIN('Top 50 Cities in Spain Demograp'!C:C)) / (MAX('Top 50 Cities in Spain Demograp'!C:C) - MIN('Top 50 Cities in Spain Demograp'!C:C)), 2), "No income data")</f>
        <v>0.48</v>
      </c>
      <c r="K880" s="49">
        <f t="shared" si="3"/>
        <v>0.32</v>
      </c>
    </row>
    <row r="881">
      <c r="A881" s="16" t="s">
        <v>65</v>
      </c>
      <c r="B881" s="16" t="s">
        <v>78</v>
      </c>
      <c r="C881" s="16" t="s">
        <v>64</v>
      </c>
      <c r="D881" s="16" t="s">
        <v>60</v>
      </c>
      <c r="E881" s="17">
        <v>4.0</v>
      </c>
      <c r="F881" s="17">
        <f t="array" ref="F881">XLOOKUP(B881, 'Top 50 Cities in Spain Demograp'!A:A, 'Top 50 Cities in Spain Demograp'!B:B, "No data found", 0, 1)</f>
        <v>297459</v>
      </c>
      <c r="G881" s="17">
        <f>ROUND(MIN(VLOOKUP(CONCATENATE(C881, ":", D881), Pivots_Attractiveness_Score!$C$32:$D$55, 2, FALSE) / E881, 1), 2)</f>
        <v>1</v>
      </c>
      <c r="H881" s="17">
        <f t="shared" si="1"/>
        <v>0</v>
      </c>
      <c r="I881" s="17">
        <f t="shared" si="2"/>
        <v>0.03</v>
      </c>
      <c r="J881" s="49">
        <f> IFERROR(ROUND((VLOOKUP(B881, 'Top 50 Cities in Spain Demograp'!A:C, 3, FALSE) - MIN('Top 50 Cities in Spain Demograp'!C:C)) / (MAX('Top 50 Cities in Spain Demograp'!C:C) - MIN('Top 50 Cities in Spain Demograp'!C:C)), 2), "No income data")</f>
        <v>0.48</v>
      </c>
      <c r="K881" s="49">
        <f t="shared" si="3"/>
        <v>0.26</v>
      </c>
    </row>
    <row r="882">
      <c r="A882" s="16" t="s">
        <v>65</v>
      </c>
      <c r="B882" s="16" t="s">
        <v>79</v>
      </c>
      <c r="C882" s="16" t="s">
        <v>56</v>
      </c>
      <c r="D882" s="16" t="s">
        <v>57</v>
      </c>
      <c r="E882" s="17">
        <v>75.0</v>
      </c>
      <c r="F882" s="17">
        <f t="array" ref="F882">XLOOKUP(B882, 'Top 50 Cities in Spain Demograp'!A:A, 'Top 50 Cities in Spain Demograp'!B:B, "No data found", 0, 1)</f>
        <v>293652</v>
      </c>
      <c r="G882" s="17">
        <f>ROUND(MIN(VLOOKUP(CONCATENATE(C882, ":", D882), Pivots_Attractiveness_Score!$C$32:$D$55, 2, FALSE) / E882, 1), 2)</f>
        <v>1</v>
      </c>
      <c r="H882" s="17">
        <f t="shared" si="1"/>
        <v>0.74</v>
      </c>
      <c r="I882" s="17">
        <f t="shared" si="2"/>
        <v>0.03</v>
      </c>
      <c r="J882" s="49">
        <f> IFERROR(ROUND((VLOOKUP(B882, 'Top 50 Cities in Spain Demograp'!A:C, 3, FALSE) - MIN('Top 50 Cities in Spain Demograp'!C:C)) / (MAX('Top 50 Cities in Spain Demograp'!C:C) - MIN('Top 50 Cities in Spain Demograp'!C:C)), 2), "No income data")</f>
        <v>0.42</v>
      </c>
      <c r="K882" s="49">
        <f t="shared" si="3"/>
        <v>0.55</v>
      </c>
    </row>
    <row r="883">
      <c r="A883" s="16" t="s">
        <v>65</v>
      </c>
      <c r="B883" s="16" t="s">
        <v>79</v>
      </c>
      <c r="C883" s="16" t="s">
        <v>56</v>
      </c>
      <c r="D883" s="16" t="s">
        <v>58</v>
      </c>
      <c r="E883" s="17">
        <v>72.0</v>
      </c>
      <c r="F883" s="17">
        <f t="array" ref="F883">XLOOKUP(B883, 'Top 50 Cities in Spain Demograp'!A:A, 'Top 50 Cities in Spain Demograp'!B:B, "No data found", 0, 1)</f>
        <v>293652</v>
      </c>
      <c r="G883" s="17">
        <f>ROUND(MIN(VLOOKUP(CONCATENATE(C883, ":", D883), Pivots_Attractiveness_Score!$C$32:$D$55, 2, FALSE) / E883, 1), 2)</f>
        <v>1</v>
      </c>
      <c r="H883" s="17">
        <f t="shared" si="1"/>
        <v>0.71</v>
      </c>
      <c r="I883" s="17">
        <f t="shared" si="2"/>
        <v>0.03</v>
      </c>
      <c r="J883" s="49">
        <f> IFERROR(ROUND((VLOOKUP(B883, 'Top 50 Cities in Spain Demograp'!A:C, 3, FALSE) - MIN('Top 50 Cities in Spain Demograp'!C:C)) / (MAX('Top 50 Cities in Spain Demograp'!C:C) - MIN('Top 50 Cities in Spain Demograp'!C:C)), 2), "No income data")</f>
        <v>0.42</v>
      </c>
      <c r="K883" s="49">
        <f t="shared" si="3"/>
        <v>0.54</v>
      </c>
    </row>
    <row r="884">
      <c r="A884" s="16" t="s">
        <v>65</v>
      </c>
      <c r="B884" s="16" t="s">
        <v>79</v>
      </c>
      <c r="C884" s="16" t="s">
        <v>56</v>
      </c>
      <c r="D884" s="16" t="s">
        <v>59</v>
      </c>
      <c r="E884" s="17">
        <v>48.0</v>
      </c>
      <c r="F884" s="17">
        <f t="array" ref="F884">XLOOKUP(B884, 'Top 50 Cities in Spain Demograp'!A:A, 'Top 50 Cities in Spain Demograp'!B:B, "No data found", 0, 1)</f>
        <v>293652</v>
      </c>
      <c r="G884" s="17">
        <f>ROUND(MIN(VLOOKUP(CONCATENATE(C884, ":", D884), Pivots_Attractiveness_Score!$C$32:$D$55, 2, FALSE) / E884, 1), 2)</f>
        <v>1</v>
      </c>
      <c r="H884" s="17">
        <f t="shared" si="1"/>
        <v>0.46</v>
      </c>
      <c r="I884" s="17">
        <f t="shared" si="2"/>
        <v>0.03</v>
      </c>
      <c r="J884" s="49">
        <f> IFERROR(ROUND((VLOOKUP(B884, 'Top 50 Cities in Spain Demograp'!A:C, 3, FALSE) - MIN('Top 50 Cities in Spain Demograp'!C:C)) / (MAX('Top 50 Cities in Spain Demograp'!C:C) - MIN('Top 50 Cities in Spain Demograp'!C:C)), 2), "No income data")</f>
        <v>0.42</v>
      </c>
      <c r="K884" s="49">
        <f t="shared" si="3"/>
        <v>0.44</v>
      </c>
    </row>
    <row r="885">
      <c r="A885" s="16" t="s">
        <v>65</v>
      </c>
      <c r="B885" s="16" t="s">
        <v>79</v>
      </c>
      <c r="C885" s="16" t="s">
        <v>56</v>
      </c>
      <c r="D885" s="16" t="s">
        <v>60</v>
      </c>
      <c r="E885" s="17">
        <v>55.0</v>
      </c>
      <c r="F885" s="17">
        <f t="array" ref="F885">XLOOKUP(B885, 'Top 50 Cities in Spain Demograp'!A:A, 'Top 50 Cities in Spain Demograp'!B:B, "No data found", 0, 1)</f>
        <v>293652</v>
      </c>
      <c r="G885" s="17">
        <f>ROUND(MIN(VLOOKUP(CONCATENATE(C885, ":", D885), Pivots_Attractiveness_Score!$C$32:$D$55, 2, FALSE) / E885, 1), 2)</f>
        <v>1</v>
      </c>
      <c r="H885" s="17">
        <f t="shared" si="1"/>
        <v>0.53</v>
      </c>
      <c r="I885" s="17">
        <f t="shared" si="2"/>
        <v>0.03</v>
      </c>
      <c r="J885" s="49">
        <f> IFERROR(ROUND((VLOOKUP(B885, 'Top 50 Cities in Spain Demograp'!A:C, 3, FALSE) - MIN('Top 50 Cities in Spain Demograp'!C:C)) / (MAX('Top 50 Cities in Spain Demograp'!C:C) - MIN('Top 50 Cities in Spain Demograp'!C:C)), 2), "No income data")</f>
        <v>0.42</v>
      </c>
      <c r="K885" s="49">
        <f t="shared" si="3"/>
        <v>0.46</v>
      </c>
    </row>
    <row r="886">
      <c r="A886" s="16" t="s">
        <v>65</v>
      </c>
      <c r="B886" s="16" t="s">
        <v>79</v>
      </c>
      <c r="C886" s="16" t="s">
        <v>61</v>
      </c>
      <c r="D886" s="16" t="s">
        <v>57</v>
      </c>
      <c r="E886" s="17">
        <v>65.0</v>
      </c>
      <c r="F886" s="17">
        <f t="array" ref="F886">XLOOKUP(B886, 'Top 50 Cities in Spain Demograp'!A:A, 'Top 50 Cities in Spain Demograp'!B:B, "No data found", 0, 1)</f>
        <v>293652</v>
      </c>
      <c r="G886" s="17">
        <f>ROUND(MIN(VLOOKUP(CONCATENATE(C886, ":", D886), Pivots_Attractiveness_Score!$C$32:$D$55, 2, FALSE) / E886, 1), 2)</f>
        <v>1</v>
      </c>
      <c r="H886" s="17">
        <f t="shared" si="1"/>
        <v>0.64</v>
      </c>
      <c r="I886" s="17">
        <f t="shared" si="2"/>
        <v>0.03</v>
      </c>
      <c r="J886" s="49">
        <f> IFERROR(ROUND((VLOOKUP(B886, 'Top 50 Cities in Spain Demograp'!A:C, 3, FALSE) - MIN('Top 50 Cities in Spain Demograp'!C:C)) / (MAX('Top 50 Cities in Spain Demograp'!C:C) - MIN('Top 50 Cities in Spain Demograp'!C:C)), 2), "No income data")</f>
        <v>0.42</v>
      </c>
      <c r="K886" s="49">
        <f t="shared" si="3"/>
        <v>0.51</v>
      </c>
    </row>
    <row r="887">
      <c r="A887" s="16" t="s">
        <v>65</v>
      </c>
      <c r="B887" s="16" t="s">
        <v>79</v>
      </c>
      <c r="C887" s="16" t="s">
        <v>61</v>
      </c>
      <c r="D887" s="16" t="s">
        <v>58</v>
      </c>
      <c r="E887" s="17">
        <v>58.0</v>
      </c>
      <c r="F887" s="17">
        <f t="array" ref="F887">XLOOKUP(B887, 'Top 50 Cities in Spain Demograp'!A:A, 'Top 50 Cities in Spain Demograp'!B:B, "No data found", 0, 1)</f>
        <v>293652</v>
      </c>
      <c r="G887" s="17">
        <f>ROUND(MIN(VLOOKUP(CONCATENATE(C887, ":", D887), Pivots_Attractiveness_Score!$C$32:$D$55, 2, FALSE) / E887, 1), 2)</f>
        <v>1</v>
      </c>
      <c r="H887" s="17">
        <f t="shared" si="1"/>
        <v>0.56</v>
      </c>
      <c r="I887" s="17">
        <f t="shared" si="2"/>
        <v>0.03</v>
      </c>
      <c r="J887" s="49">
        <f> IFERROR(ROUND((VLOOKUP(B887, 'Top 50 Cities in Spain Demograp'!A:C, 3, FALSE) - MIN('Top 50 Cities in Spain Demograp'!C:C)) / (MAX('Top 50 Cities in Spain Demograp'!C:C) - MIN('Top 50 Cities in Spain Demograp'!C:C)), 2), "No income data")</f>
        <v>0.42</v>
      </c>
      <c r="K887" s="49">
        <f t="shared" si="3"/>
        <v>0.48</v>
      </c>
    </row>
    <row r="888">
      <c r="A888" s="16" t="s">
        <v>65</v>
      </c>
      <c r="B888" s="16" t="s">
        <v>79</v>
      </c>
      <c r="C888" s="16" t="s">
        <v>61</v>
      </c>
      <c r="D888" s="16" t="s">
        <v>59</v>
      </c>
      <c r="E888" s="17">
        <v>35.0</v>
      </c>
      <c r="F888" s="17">
        <f t="array" ref="F888">XLOOKUP(B888, 'Top 50 Cities in Spain Demograp'!A:A, 'Top 50 Cities in Spain Demograp'!B:B, "No data found", 0, 1)</f>
        <v>293652</v>
      </c>
      <c r="G888" s="17">
        <f>ROUND(MIN(VLOOKUP(CONCATENATE(C888, ":", D888), Pivots_Attractiveness_Score!$C$32:$D$55, 2, FALSE) / E888, 1), 2)</f>
        <v>1</v>
      </c>
      <c r="H888" s="17">
        <f t="shared" si="1"/>
        <v>0.32</v>
      </c>
      <c r="I888" s="17">
        <f t="shared" si="2"/>
        <v>0.03</v>
      </c>
      <c r="J888" s="49">
        <f> IFERROR(ROUND((VLOOKUP(B888, 'Top 50 Cities in Spain Demograp'!A:C, 3, FALSE) - MIN('Top 50 Cities in Spain Demograp'!C:C)) / (MAX('Top 50 Cities in Spain Demograp'!C:C) - MIN('Top 50 Cities in Spain Demograp'!C:C)), 2), "No income data")</f>
        <v>0.42</v>
      </c>
      <c r="K888" s="49">
        <f t="shared" si="3"/>
        <v>0.38</v>
      </c>
    </row>
    <row r="889">
      <c r="A889" s="16" t="s">
        <v>65</v>
      </c>
      <c r="B889" s="16" t="s">
        <v>79</v>
      </c>
      <c r="C889" s="16" t="s">
        <v>61</v>
      </c>
      <c r="D889" s="16" t="s">
        <v>60</v>
      </c>
      <c r="E889" s="17">
        <v>45.0</v>
      </c>
      <c r="F889" s="17">
        <f t="array" ref="F889">XLOOKUP(B889, 'Top 50 Cities in Spain Demograp'!A:A, 'Top 50 Cities in Spain Demograp'!B:B, "No data found", 0, 1)</f>
        <v>293652</v>
      </c>
      <c r="G889" s="17">
        <f>ROUND(MIN(VLOOKUP(CONCATENATE(C889, ":", D889), Pivots_Attractiveness_Score!$C$32:$D$55, 2, FALSE) / E889, 1), 2)</f>
        <v>1</v>
      </c>
      <c r="H889" s="17">
        <f t="shared" si="1"/>
        <v>0.43</v>
      </c>
      <c r="I889" s="17">
        <f t="shared" si="2"/>
        <v>0.03</v>
      </c>
      <c r="J889" s="49">
        <f> IFERROR(ROUND((VLOOKUP(B889, 'Top 50 Cities in Spain Demograp'!A:C, 3, FALSE) - MIN('Top 50 Cities in Spain Demograp'!C:C)) / (MAX('Top 50 Cities in Spain Demograp'!C:C) - MIN('Top 50 Cities in Spain Demograp'!C:C)), 2), "No income data")</f>
        <v>0.42</v>
      </c>
      <c r="K889" s="49">
        <f t="shared" si="3"/>
        <v>0.42</v>
      </c>
    </row>
    <row r="890">
      <c r="A890" s="16" t="s">
        <v>65</v>
      </c>
      <c r="B890" s="16" t="s">
        <v>79</v>
      </c>
      <c r="C890" s="16" t="s">
        <v>62</v>
      </c>
      <c r="D890" s="16" t="s">
        <v>57</v>
      </c>
      <c r="E890" s="17">
        <v>62.0</v>
      </c>
      <c r="F890" s="17">
        <f t="array" ref="F890">XLOOKUP(B890, 'Top 50 Cities in Spain Demograp'!A:A, 'Top 50 Cities in Spain Demograp'!B:B, "No data found", 0, 1)</f>
        <v>293652</v>
      </c>
      <c r="G890" s="17">
        <f>ROUND(MIN(VLOOKUP(CONCATENATE(C890, ":", D890), Pivots_Attractiveness_Score!$C$32:$D$55, 2, FALSE) / E890, 1), 2)</f>
        <v>1</v>
      </c>
      <c r="H890" s="17">
        <f t="shared" si="1"/>
        <v>0.6</v>
      </c>
      <c r="I890" s="17">
        <f t="shared" si="2"/>
        <v>0.03</v>
      </c>
      <c r="J890" s="49">
        <f> IFERROR(ROUND((VLOOKUP(B890, 'Top 50 Cities in Spain Demograp'!A:C, 3, FALSE) - MIN('Top 50 Cities in Spain Demograp'!C:C)) / (MAX('Top 50 Cities in Spain Demograp'!C:C) - MIN('Top 50 Cities in Spain Demograp'!C:C)), 2), "No income data")</f>
        <v>0.42</v>
      </c>
      <c r="K890" s="49">
        <f t="shared" si="3"/>
        <v>0.49</v>
      </c>
    </row>
    <row r="891">
      <c r="A891" s="16" t="s">
        <v>65</v>
      </c>
      <c r="B891" s="16" t="s">
        <v>79</v>
      </c>
      <c r="C891" s="16" t="s">
        <v>62</v>
      </c>
      <c r="D891" s="16" t="s">
        <v>58</v>
      </c>
      <c r="E891" s="17">
        <v>54.0</v>
      </c>
      <c r="F891" s="17">
        <f t="array" ref="F891">XLOOKUP(B891, 'Top 50 Cities in Spain Demograp'!A:A, 'Top 50 Cities in Spain Demograp'!B:B, "No data found", 0, 1)</f>
        <v>293652</v>
      </c>
      <c r="G891" s="17">
        <f>ROUND(MIN(VLOOKUP(CONCATENATE(C891, ":", D891), Pivots_Attractiveness_Score!$C$32:$D$55, 2, FALSE) / E891, 1), 2)</f>
        <v>1</v>
      </c>
      <c r="H891" s="17">
        <f t="shared" si="1"/>
        <v>0.52</v>
      </c>
      <c r="I891" s="17">
        <f t="shared" si="2"/>
        <v>0.03</v>
      </c>
      <c r="J891" s="49">
        <f> IFERROR(ROUND((VLOOKUP(B891, 'Top 50 Cities in Spain Demograp'!A:C, 3, FALSE) - MIN('Top 50 Cities in Spain Demograp'!C:C)) / (MAX('Top 50 Cities in Spain Demograp'!C:C) - MIN('Top 50 Cities in Spain Demograp'!C:C)), 2), "No income data")</f>
        <v>0.42</v>
      </c>
      <c r="K891" s="49">
        <f t="shared" si="3"/>
        <v>0.46</v>
      </c>
    </row>
    <row r="892">
      <c r="A892" s="16" t="s">
        <v>65</v>
      </c>
      <c r="B892" s="16" t="s">
        <v>79</v>
      </c>
      <c r="C892" s="16" t="s">
        <v>62</v>
      </c>
      <c r="D892" s="16" t="s">
        <v>59</v>
      </c>
      <c r="E892" s="17">
        <v>32.0</v>
      </c>
      <c r="F892" s="17">
        <f t="array" ref="F892">XLOOKUP(B892, 'Top 50 Cities in Spain Demograp'!A:A, 'Top 50 Cities in Spain Demograp'!B:B, "No data found", 0, 1)</f>
        <v>293652</v>
      </c>
      <c r="G892" s="17">
        <f>ROUND(MIN(VLOOKUP(CONCATENATE(C892, ":", D892), Pivots_Attractiveness_Score!$C$32:$D$55, 2, FALSE) / E892, 1), 2)</f>
        <v>1</v>
      </c>
      <c r="H892" s="17">
        <f t="shared" si="1"/>
        <v>0.29</v>
      </c>
      <c r="I892" s="17">
        <f t="shared" si="2"/>
        <v>0.03</v>
      </c>
      <c r="J892" s="49">
        <f> IFERROR(ROUND((VLOOKUP(B892, 'Top 50 Cities in Spain Demograp'!A:C, 3, FALSE) - MIN('Top 50 Cities in Spain Demograp'!C:C)) / (MAX('Top 50 Cities in Spain Demograp'!C:C) - MIN('Top 50 Cities in Spain Demograp'!C:C)), 2), "No income data")</f>
        <v>0.42</v>
      </c>
      <c r="K892" s="49">
        <f t="shared" si="3"/>
        <v>0.37</v>
      </c>
    </row>
    <row r="893">
      <c r="A893" s="16" t="s">
        <v>65</v>
      </c>
      <c r="B893" s="16" t="s">
        <v>79</v>
      </c>
      <c r="C893" s="16" t="s">
        <v>62</v>
      </c>
      <c r="D893" s="16" t="s">
        <v>60</v>
      </c>
      <c r="E893" s="17">
        <v>30.0</v>
      </c>
      <c r="F893" s="17">
        <f t="array" ref="F893">XLOOKUP(B893, 'Top 50 Cities in Spain Demograp'!A:A, 'Top 50 Cities in Spain Demograp'!B:B, "No data found", 0, 1)</f>
        <v>293652</v>
      </c>
      <c r="G893" s="17">
        <f>ROUND(MIN(VLOOKUP(CONCATENATE(C893, ":", D893), Pivots_Attractiveness_Score!$C$32:$D$55, 2, FALSE) / E893, 1), 2)</f>
        <v>1</v>
      </c>
      <c r="H893" s="17">
        <f t="shared" si="1"/>
        <v>0.27</v>
      </c>
      <c r="I893" s="17">
        <f t="shared" si="2"/>
        <v>0.03</v>
      </c>
      <c r="J893" s="49">
        <f> IFERROR(ROUND((VLOOKUP(B893, 'Top 50 Cities in Spain Demograp'!A:C, 3, FALSE) - MIN('Top 50 Cities in Spain Demograp'!C:C)) / (MAX('Top 50 Cities in Spain Demograp'!C:C) - MIN('Top 50 Cities in Spain Demograp'!C:C)), 2), "No income data")</f>
        <v>0.42</v>
      </c>
      <c r="K893" s="49">
        <f t="shared" si="3"/>
        <v>0.36</v>
      </c>
    </row>
    <row r="894">
      <c r="A894" s="16" t="s">
        <v>65</v>
      </c>
      <c r="B894" s="16" t="s">
        <v>79</v>
      </c>
      <c r="C894" s="16" t="s">
        <v>63</v>
      </c>
      <c r="D894" s="16" t="s">
        <v>57</v>
      </c>
      <c r="E894" s="17">
        <v>58.0</v>
      </c>
      <c r="F894" s="17">
        <f t="array" ref="F894">XLOOKUP(B894, 'Top 50 Cities in Spain Demograp'!A:A, 'Top 50 Cities in Spain Demograp'!B:B, "No data found", 0, 1)</f>
        <v>293652</v>
      </c>
      <c r="G894" s="17">
        <f>ROUND(MIN(VLOOKUP(CONCATENATE(C894, ":", D894), Pivots_Attractiveness_Score!$C$32:$D$55, 2, FALSE) / E894, 1), 2)</f>
        <v>1</v>
      </c>
      <c r="H894" s="17">
        <f t="shared" si="1"/>
        <v>0.56</v>
      </c>
      <c r="I894" s="17">
        <f t="shared" si="2"/>
        <v>0.03</v>
      </c>
      <c r="J894" s="49">
        <f> IFERROR(ROUND((VLOOKUP(B894, 'Top 50 Cities in Spain Demograp'!A:C, 3, FALSE) - MIN('Top 50 Cities in Spain Demograp'!C:C)) / (MAX('Top 50 Cities in Spain Demograp'!C:C) - MIN('Top 50 Cities in Spain Demograp'!C:C)), 2), "No income data")</f>
        <v>0.42</v>
      </c>
      <c r="K894" s="49">
        <f t="shared" si="3"/>
        <v>0.48</v>
      </c>
    </row>
    <row r="895">
      <c r="A895" s="16" t="s">
        <v>65</v>
      </c>
      <c r="B895" s="16" t="s">
        <v>79</v>
      </c>
      <c r="C895" s="16" t="s">
        <v>63</v>
      </c>
      <c r="D895" s="16" t="s">
        <v>58</v>
      </c>
      <c r="E895" s="17">
        <v>50.0</v>
      </c>
      <c r="F895" s="17">
        <f t="array" ref="F895">XLOOKUP(B895, 'Top 50 Cities in Spain Demograp'!A:A, 'Top 50 Cities in Spain Demograp'!B:B, "No data found", 0, 1)</f>
        <v>293652</v>
      </c>
      <c r="G895" s="17">
        <f>ROUND(MIN(VLOOKUP(CONCATENATE(C895, ":", D895), Pivots_Attractiveness_Score!$C$32:$D$55, 2, FALSE) / E895, 1), 2)</f>
        <v>1</v>
      </c>
      <c r="H895" s="17">
        <f t="shared" si="1"/>
        <v>0.48</v>
      </c>
      <c r="I895" s="17">
        <f t="shared" si="2"/>
        <v>0.03</v>
      </c>
      <c r="J895" s="49">
        <f> IFERROR(ROUND((VLOOKUP(B895, 'Top 50 Cities in Spain Demograp'!A:C, 3, FALSE) - MIN('Top 50 Cities in Spain Demograp'!C:C)) / (MAX('Top 50 Cities in Spain Demograp'!C:C) - MIN('Top 50 Cities in Spain Demograp'!C:C)), 2), "No income data")</f>
        <v>0.42</v>
      </c>
      <c r="K895" s="49">
        <f t="shared" si="3"/>
        <v>0.44</v>
      </c>
    </row>
    <row r="896">
      <c r="A896" s="16" t="s">
        <v>65</v>
      </c>
      <c r="B896" s="16" t="s">
        <v>79</v>
      </c>
      <c r="C896" s="16" t="s">
        <v>63</v>
      </c>
      <c r="D896" s="16" t="s">
        <v>59</v>
      </c>
      <c r="E896" s="17">
        <v>30.0</v>
      </c>
      <c r="F896" s="17">
        <f t="array" ref="F896">XLOOKUP(B896, 'Top 50 Cities in Spain Demograp'!A:A, 'Top 50 Cities in Spain Demograp'!B:B, "No data found", 0, 1)</f>
        <v>293652</v>
      </c>
      <c r="G896" s="17">
        <f>ROUND(MIN(VLOOKUP(CONCATENATE(C896, ":", D896), Pivots_Attractiveness_Score!$C$32:$D$55, 2, FALSE) / E896, 1), 2)</f>
        <v>1</v>
      </c>
      <c r="H896" s="17">
        <f t="shared" si="1"/>
        <v>0.27</v>
      </c>
      <c r="I896" s="17">
        <f t="shared" si="2"/>
        <v>0.03</v>
      </c>
      <c r="J896" s="49">
        <f> IFERROR(ROUND((VLOOKUP(B896, 'Top 50 Cities in Spain Demograp'!A:C, 3, FALSE) - MIN('Top 50 Cities in Spain Demograp'!C:C)) / (MAX('Top 50 Cities in Spain Demograp'!C:C) - MIN('Top 50 Cities in Spain Demograp'!C:C)), 2), "No income data")</f>
        <v>0.42</v>
      </c>
      <c r="K896" s="49">
        <f t="shared" si="3"/>
        <v>0.36</v>
      </c>
    </row>
    <row r="897">
      <c r="A897" s="16" t="s">
        <v>65</v>
      </c>
      <c r="B897" s="16" t="s">
        <v>79</v>
      </c>
      <c r="C897" s="16" t="s">
        <v>63</v>
      </c>
      <c r="D897" s="16" t="s">
        <v>60</v>
      </c>
      <c r="E897" s="17">
        <v>28.0</v>
      </c>
      <c r="F897" s="17">
        <f t="array" ref="F897">XLOOKUP(B897, 'Top 50 Cities in Spain Demograp'!A:A, 'Top 50 Cities in Spain Demograp'!B:B, "No data found", 0, 1)</f>
        <v>293652</v>
      </c>
      <c r="G897" s="17">
        <f>ROUND(MIN(VLOOKUP(CONCATENATE(C897, ":", D897), Pivots_Attractiveness_Score!$C$32:$D$55, 2, FALSE) / E897, 1), 2)</f>
        <v>1</v>
      </c>
      <c r="H897" s="17">
        <f t="shared" si="1"/>
        <v>0.25</v>
      </c>
      <c r="I897" s="17">
        <f t="shared" si="2"/>
        <v>0.03</v>
      </c>
      <c r="J897" s="49">
        <f> IFERROR(ROUND((VLOOKUP(B897, 'Top 50 Cities in Spain Demograp'!A:C, 3, FALSE) - MIN('Top 50 Cities in Spain Demograp'!C:C)) / (MAX('Top 50 Cities in Spain Demograp'!C:C) - MIN('Top 50 Cities in Spain Demograp'!C:C)), 2), "No income data")</f>
        <v>0.42</v>
      </c>
      <c r="K897" s="49">
        <f t="shared" si="3"/>
        <v>0.35</v>
      </c>
    </row>
    <row r="898">
      <c r="A898" s="16" t="s">
        <v>65</v>
      </c>
      <c r="B898" s="16" t="s">
        <v>79</v>
      </c>
      <c r="C898" s="16" t="s">
        <v>64</v>
      </c>
      <c r="D898" s="16" t="s">
        <v>57</v>
      </c>
      <c r="E898" s="17">
        <v>30.0</v>
      </c>
      <c r="F898" s="17">
        <f t="array" ref="F898">XLOOKUP(B898, 'Top 50 Cities in Spain Demograp'!A:A, 'Top 50 Cities in Spain Demograp'!B:B, "No data found", 0, 1)</f>
        <v>293652</v>
      </c>
      <c r="G898" s="17">
        <f>ROUND(MIN(VLOOKUP(CONCATENATE(C898, ":", D898), Pivots_Attractiveness_Score!$C$32:$D$55, 2, FALSE) / E898, 1), 2)</f>
        <v>1</v>
      </c>
      <c r="H898" s="17">
        <f t="shared" si="1"/>
        <v>0.27</v>
      </c>
      <c r="I898" s="17">
        <f t="shared" si="2"/>
        <v>0.03</v>
      </c>
      <c r="J898" s="49">
        <f> IFERROR(ROUND((VLOOKUP(B898, 'Top 50 Cities in Spain Demograp'!A:C, 3, FALSE) - MIN('Top 50 Cities in Spain Demograp'!C:C)) / (MAX('Top 50 Cities in Spain Demograp'!C:C) - MIN('Top 50 Cities in Spain Demograp'!C:C)), 2), "No income data")</f>
        <v>0.42</v>
      </c>
      <c r="K898" s="49">
        <f t="shared" si="3"/>
        <v>0.36</v>
      </c>
    </row>
    <row r="899">
      <c r="A899" s="16" t="s">
        <v>65</v>
      </c>
      <c r="B899" s="16" t="s">
        <v>79</v>
      </c>
      <c r="C899" s="16" t="s">
        <v>64</v>
      </c>
      <c r="D899" s="16" t="s">
        <v>58</v>
      </c>
      <c r="E899" s="17">
        <v>10.0</v>
      </c>
      <c r="F899" s="17">
        <f t="array" ref="F899">XLOOKUP(B899, 'Top 50 Cities in Spain Demograp'!A:A, 'Top 50 Cities in Spain Demograp'!B:B, "No data found", 0, 1)</f>
        <v>293652</v>
      </c>
      <c r="G899" s="17">
        <f>ROUND(MIN(VLOOKUP(CONCATENATE(C899, ":", D899), Pivots_Attractiveness_Score!$C$32:$D$55, 2, FALSE) / E899, 1), 2)</f>
        <v>1</v>
      </c>
      <c r="H899" s="17">
        <f t="shared" si="1"/>
        <v>0.06</v>
      </c>
      <c r="I899" s="17">
        <f t="shared" si="2"/>
        <v>0.03</v>
      </c>
      <c r="J899" s="49">
        <f> IFERROR(ROUND((VLOOKUP(B899, 'Top 50 Cities in Spain Demograp'!A:C, 3, FALSE) - MIN('Top 50 Cities in Spain Demograp'!C:C)) / (MAX('Top 50 Cities in Spain Demograp'!C:C) - MIN('Top 50 Cities in Spain Demograp'!C:C)), 2), "No income data")</f>
        <v>0.42</v>
      </c>
      <c r="K899" s="49">
        <f t="shared" si="3"/>
        <v>0.28</v>
      </c>
    </row>
    <row r="900">
      <c r="A900" s="16" t="s">
        <v>65</v>
      </c>
      <c r="B900" s="16" t="s">
        <v>79</v>
      </c>
      <c r="C900" s="16" t="s">
        <v>64</v>
      </c>
      <c r="D900" s="16" t="s">
        <v>59</v>
      </c>
      <c r="E900" s="17">
        <v>16.0</v>
      </c>
      <c r="F900" s="17">
        <f t="array" ref="F900">XLOOKUP(B900, 'Top 50 Cities in Spain Demograp'!A:A, 'Top 50 Cities in Spain Demograp'!B:B, "No data found", 0, 1)</f>
        <v>293652</v>
      </c>
      <c r="G900" s="17">
        <f>ROUND(MIN(VLOOKUP(CONCATENATE(C900, ":", D900), Pivots_Attractiveness_Score!$C$32:$D$55, 2, FALSE) / E900, 1), 2)</f>
        <v>1</v>
      </c>
      <c r="H900" s="17">
        <f t="shared" si="1"/>
        <v>0.13</v>
      </c>
      <c r="I900" s="17">
        <f t="shared" si="2"/>
        <v>0.03</v>
      </c>
      <c r="J900" s="49">
        <f> IFERROR(ROUND((VLOOKUP(B900, 'Top 50 Cities in Spain Demograp'!A:C, 3, FALSE) - MIN('Top 50 Cities in Spain Demograp'!C:C)) / (MAX('Top 50 Cities in Spain Demograp'!C:C) - MIN('Top 50 Cities in Spain Demograp'!C:C)), 2), "No income data")</f>
        <v>0.42</v>
      </c>
      <c r="K900" s="49">
        <f t="shared" si="3"/>
        <v>0.3</v>
      </c>
    </row>
    <row r="901">
      <c r="A901" s="16" t="s">
        <v>65</v>
      </c>
      <c r="B901" s="16" t="s">
        <v>79</v>
      </c>
      <c r="C901" s="16" t="s">
        <v>64</v>
      </c>
      <c r="D901" s="16" t="s">
        <v>60</v>
      </c>
      <c r="E901" s="17">
        <v>6.0</v>
      </c>
      <c r="F901" s="17">
        <f t="array" ref="F901">XLOOKUP(B901, 'Top 50 Cities in Spain Demograp'!A:A, 'Top 50 Cities in Spain Demograp'!B:B, "No data found", 0, 1)</f>
        <v>293652</v>
      </c>
      <c r="G901" s="17">
        <f>ROUND(MIN(VLOOKUP(CONCATENATE(C901, ":", D901), Pivots_Attractiveness_Score!$C$32:$D$55, 2, FALSE) / E901, 1), 2)</f>
        <v>1</v>
      </c>
      <c r="H901" s="17">
        <f t="shared" si="1"/>
        <v>0.02</v>
      </c>
      <c r="I901" s="17">
        <f t="shared" si="2"/>
        <v>0.03</v>
      </c>
      <c r="J901" s="49">
        <f> IFERROR(ROUND((VLOOKUP(B901, 'Top 50 Cities in Spain Demograp'!A:C, 3, FALSE) - MIN('Top 50 Cities in Spain Demograp'!C:C)) / (MAX('Top 50 Cities in Spain Demograp'!C:C) - MIN('Top 50 Cities in Spain Demograp'!C:C)), 2), "No income data")</f>
        <v>0.42</v>
      </c>
      <c r="K901" s="49">
        <f t="shared" si="3"/>
        <v>0.26</v>
      </c>
    </row>
    <row r="902">
      <c r="A902" s="16" t="s">
        <v>65</v>
      </c>
      <c r="B902" s="16" t="s">
        <v>80</v>
      </c>
      <c r="C902" s="16" t="s">
        <v>56</v>
      </c>
      <c r="D902" s="16" t="s">
        <v>57</v>
      </c>
      <c r="E902" s="17">
        <v>73.0</v>
      </c>
      <c r="F902" s="17">
        <f t="array" ref="F902">XLOOKUP(B902, 'Top 50 Cities in Spain Demograp'!A:A, 'Top 50 Cities in Spain Demograp'!B:B, "No data found", 0, 1)</f>
        <v>270000</v>
      </c>
      <c r="G902" s="17">
        <f>ROUND(MIN(VLOOKUP(CONCATENATE(C902, ":", D902), Pivots_Attractiveness_Score!$C$32:$D$55, 2, FALSE) / E902, 1), 2)</f>
        <v>1</v>
      </c>
      <c r="H902" s="17">
        <f t="shared" si="1"/>
        <v>0.72</v>
      </c>
      <c r="I902" s="17">
        <f t="shared" si="2"/>
        <v>0.02</v>
      </c>
      <c r="J902" s="49">
        <f> IFERROR(ROUND((VLOOKUP(B902, 'Top 50 Cities in Spain Demograp'!A:C, 3, FALSE) - MIN('Top 50 Cities in Spain Demograp'!C:C)) / (MAX('Top 50 Cities in Spain Demograp'!C:C) - MIN('Top 50 Cities in Spain Demograp'!C:C)), 2), "No income data")</f>
        <v>0.68</v>
      </c>
      <c r="K902" s="49">
        <f t="shared" si="3"/>
        <v>0.56</v>
      </c>
    </row>
    <row r="903">
      <c r="A903" s="16" t="s">
        <v>65</v>
      </c>
      <c r="B903" s="16" t="s">
        <v>80</v>
      </c>
      <c r="C903" s="16" t="s">
        <v>56</v>
      </c>
      <c r="D903" s="16" t="s">
        <v>58</v>
      </c>
      <c r="E903" s="17">
        <v>70.0</v>
      </c>
      <c r="F903" s="17">
        <f t="array" ref="F903">XLOOKUP(B903, 'Top 50 Cities in Spain Demograp'!A:A, 'Top 50 Cities in Spain Demograp'!B:B, "No data found", 0, 1)</f>
        <v>270000</v>
      </c>
      <c r="G903" s="17">
        <f>ROUND(MIN(VLOOKUP(CONCATENATE(C903, ":", D903), Pivots_Attractiveness_Score!$C$32:$D$55, 2, FALSE) / E903, 1), 2)</f>
        <v>1</v>
      </c>
      <c r="H903" s="17">
        <f t="shared" si="1"/>
        <v>0.69</v>
      </c>
      <c r="I903" s="17">
        <f t="shared" si="2"/>
        <v>0.02</v>
      </c>
      <c r="J903" s="49">
        <f> IFERROR(ROUND((VLOOKUP(B903, 'Top 50 Cities in Spain Demograp'!A:C, 3, FALSE) - MIN('Top 50 Cities in Spain Demograp'!C:C)) / (MAX('Top 50 Cities in Spain Demograp'!C:C) - MIN('Top 50 Cities in Spain Demograp'!C:C)), 2), "No income data")</f>
        <v>0.68</v>
      </c>
      <c r="K903" s="49">
        <f t="shared" si="3"/>
        <v>0.55</v>
      </c>
    </row>
    <row r="904">
      <c r="A904" s="16" t="s">
        <v>65</v>
      </c>
      <c r="B904" s="16" t="s">
        <v>80</v>
      </c>
      <c r="C904" s="16" t="s">
        <v>56</v>
      </c>
      <c r="D904" s="16" t="s">
        <v>59</v>
      </c>
      <c r="E904" s="17">
        <v>42.0</v>
      </c>
      <c r="F904" s="17">
        <f t="array" ref="F904">XLOOKUP(B904, 'Top 50 Cities in Spain Demograp'!A:A, 'Top 50 Cities in Spain Demograp'!B:B, "No data found", 0, 1)</f>
        <v>270000</v>
      </c>
      <c r="G904" s="17">
        <f>ROUND(MIN(VLOOKUP(CONCATENATE(C904, ":", D904), Pivots_Attractiveness_Score!$C$32:$D$55, 2, FALSE) / E904, 1), 2)</f>
        <v>1</v>
      </c>
      <c r="H904" s="17">
        <f t="shared" si="1"/>
        <v>0.4</v>
      </c>
      <c r="I904" s="17">
        <f t="shared" si="2"/>
        <v>0.02</v>
      </c>
      <c r="J904" s="49">
        <f> IFERROR(ROUND((VLOOKUP(B904, 'Top 50 Cities in Spain Demograp'!A:C, 3, FALSE) - MIN('Top 50 Cities in Spain Demograp'!C:C)) / (MAX('Top 50 Cities in Spain Demograp'!C:C) - MIN('Top 50 Cities in Spain Demograp'!C:C)), 2), "No income data")</f>
        <v>0.68</v>
      </c>
      <c r="K904" s="49">
        <f t="shared" si="3"/>
        <v>0.43</v>
      </c>
    </row>
    <row r="905">
      <c r="A905" s="16" t="s">
        <v>65</v>
      </c>
      <c r="B905" s="16" t="s">
        <v>80</v>
      </c>
      <c r="C905" s="16" t="s">
        <v>56</v>
      </c>
      <c r="D905" s="16" t="s">
        <v>60</v>
      </c>
      <c r="E905" s="17">
        <v>60.0</v>
      </c>
      <c r="F905" s="17">
        <f t="array" ref="F905">XLOOKUP(B905, 'Top 50 Cities in Spain Demograp'!A:A, 'Top 50 Cities in Spain Demograp'!B:B, "No data found", 0, 1)</f>
        <v>270000</v>
      </c>
      <c r="G905" s="17">
        <f>ROUND(MIN(VLOOKUP(CONCATENATE(C905, ":", D905), Pivots_Attractiveness_Score!$C$32:$D$55, 2, FALSE) / E905, 1), 2)</f>
        <v>1</v>
      </c>
      <c r="H905" s="17">
        <f t="shared" si="1"/>
        <v>0.58</v>
      </c>
      <c r="I905" s="17">
        <f t="shared" si="2"/>
        <v>0.02</v>
      </c>
      <c r="J905" s="49">
        <f> IFERROR(ROUND((VLOOKUP(B905, 'Top 50 Cities in Spain Demograp'!A:C, 3, FALSE) - MIN('Top 50 Cities in Spain Demograp'!C:C)) / (MAX('Top 50 Cities in Spain Demograp'!C:C) - MIN('Top 50 Cities in Spain Demograp'!C:C)), 2), "No income data")</f>
        <v>0.68</v>
      </c>
      <c r="K905" s="49">
        <f t="shared" si="3"/>
        <v>0.51</v>
      </c>
    </row>
    <row r="906">
      <c r="A906" s="16" t="s">
        <v>65</v>
      </c>
      <c r="B906" s="16" t="s">
        <v>80</v>
      </c>
      <c r="C906" s="16" t="s">
        <v>61</v>
      </c>
      <c r="D906" s="16" t="s">
        <v>57</v>
      </c>
      <c r="E906" s="17">
        <v>64.0</v>
      </c>
      <c r="F906" s="17">
        <f t="array" ref="F906">XLOOKUP(B906, 'Top 50 Cities in Spain Demograp'!A:A, 'Top 50 Cities in Spain Demograp'!B:B, "No data found", 0, 1)</f>
        <v>270000</v>
      </c>
      <c r="G906" s="17">
        <f>ROUND(MIN(VLOOKUP(CONCATENATE(C906, ":", D906), Pivots_Attractiveness_Score!$C$32:$D$55, 2, FALSE) / E906, 1), 2)</f>
        <v>1</v>
      </c>
      <c r="H906" s="17">
        <f t="shared" si="1"/>
        <v>0.63</v>
      </c>
      <c r="I906" s="17">
        <f t="shared" si="2"/>
        <v>0.02</v>
      </c>
      <c r="J906" s="49">
        <f> IFERROR(ROUND((VLOOKUP(B906, 'Top 50 Cities in Spain Demograp'!A:C, 3, FALSE) - MIN('Top 50 Cities in Spain Demograp'!C:C)) / (MAX('Top 50 Cities in Spain Demograp'!C:C) - MIN('Top 50 Cities in Spain Demograp'!C:C)), 2), "No income data")</f>
        <v>0.68</v>
      </c>
      <c r="K906" s="49">
        <f t="shared" si="3"/>
        <v>0.53</v>
      </c>
    </row>
    <row r="907">
      <c r="A907" s="16" t="s">
        <v>65</v>
      </c>
      <c r="B907" s="16" t="s">
        <v>80</v>
      </c>
      <c r="C907" s="16" t="s">
        <v>61</v>
      </c>
      <c r="D907" s="16" t="s">
        <v>58</v>
      </c>
      <c r="E907" s="17">
        <v>58.0</v>
      </c>
      <c r="F907" s="17">
        <f t="array" ref="F907">XLOOKUP(B907, 'Top 50 Cities in Spain Demograp'!A:A, 'Top 50 Cities in Spain Demograp'!B:B, "No data found", 0, 1)</f>
        <v>270000</v>
      </c>
      <c r="G907" s="17">
        <f>ROUND(MIN(VLOOKUP(CONCATENATE(C907, ":", D907), Pivots_Attractiveness_Score!$C$32:$D$55, 2, FALSE) / E907, 1), 2)</f>
        <v>1</v>
      </c>
      <c r="H907" s="17">
        <f t="shared" si="1"/>
        <v>0.56</v>
      </c>
      <c r="I907" s="17">
        <f t="shared" si="2"/>
        <v>0.02</v>
      </c>
      <c r="J907" s="49">
        <f> IFERROR(ROUND((VLOOKUP(B907, 'Top 50 Cities in Spain Demograp'!A:C, 3, FALSE) - MIN('Top 50 Cities in Spain Demograp'!C:C)) / (MAX('Top 50 Cities in Spain Demograp'!C:C) - MIN('Top 50 Cities in Spain Demograp'!C:C)), 2), "No income data")</f>
        <v>0.68</v>
      </c>
      <c r="K907" s="49">
        <f t="shared" si="3"/>
        <v>0.5</v>
      </c>
    </row>
    <row r="908">
      <c r="A908" s="16" t="s">
        <v>65</v>
      </c>
      <c r="B908" s="16" t="s">
        <v>80</v>
      </c>
      <c r="C908" s="16" t="s">
        <v>61</v>
      </c>
      <c r="D908" s="16" t="s">
        <v>59</v>
      </c>
      <c r="E908" s="17">
        <v>32.0</v>
      </c>
      <c r="F908" s="17">
        <f t="array" ref="F908">XLOOKUP(B908, 'Top 50 Cities in Spain Demograp'!A:A, 'Top 50 Cities in Spain Demograp'!B:B, "No data found", 0, 1)</f>
        <v>270000</v>
      </c>
      <c r="G908" s="17">
        <f>ROUND(MIN(VLOOKUP(CONCATENATE(C908, ":", D908), Pivots_Attractiveness_Score!$C$32:$D$55, 2, FALSE) / E908, 1), 2)</f>
        <v>1</v>
      </c>
      <c r="H908" s="17">
        <f t="shared" si="1"/>
        <v>0.29</v>
      </c>
      <c r="I908" s="17">
        <f t="shared" si="2"/>
        <v>0.02</v>
      </c>
      <c r="J908" s="49">
        <f> IFERROR(ROUND((VLOOKUP(B908, 'Top 50 Cities in Spain Demograp'!A:C, 3, FALSE) - MIN('Top 50 Cities in Spain Demograp'!C:C)) / (MAX('Top 50 Cities in Spain Demograp'!C:C) - MIN('Top 50 Cities in Spain Demograp'!C:C)), 2), "No income data")</f>
        <v>0.68</v>
      </c>
      <c r="K908" s="49">
        <f t="shared" si="3"/>
        <v>0.39</v>
      </c>
    </row>
    <row r="909">
      <c r="A909" s="16" t="s">
        <v>65</v>
      </c>
      <c r="B909" s="16" t="s">
        <v>80</v>
      </c>
      <c r="C909" s="16" t="s">
        <v>61</v>
      </c>
      <c r="D909" s="16" t="s">
        <v>60</v>
      </c>
      <c r="E909" s="17">
        <v>52.0</v>
      </c>
      <c r="F909" s="17">
        <f t="array" ref="F909">XLOOKUP(B909, 'Top 50 Cities in Spain Demograp'!A:A, 'Top 50 Cities in Spain Demograp'!B:B, "No data found", 0, 1)</f>
        <v>270000</v>
      </c>
      <c r="G909" s="17">
        <f>ROUND(MIN(VLOOKUP(CONCATENATE(C909, ":", D909), Pivots_Attractiveness_Score!$C$32:$D$55, 2, FALSE) / E909, 1), 2)</f>
        <v>1</v>
      </c>
      <c r="H909" s="17">
        <f t="shared" si="1"/>
        <v>0.5</v>
      </c>
      <c r="I909" s="17">
        <f t="shared" si="2"/>
        <v>0.02</v>
      </c>
      <c r="J909" s="49">
        <f> IFERROR(ROUND((VLOOKUP(B909, 'Top 50 Cities in Spain Demograp'!A:C, 3, FALSE) - MIN('Top 50 Cities in Spain Demograp'!C:C)) / (MAX('Top 50 Cities in Spain Demograp'!C:C) - MIN('Top 50 Cities in Spain Demograp'!C:C)), 2), "No income data")</f>
        <v>0.68</v>
      </c>
      <c r="K909" s="49">
        <f t="shared" si="3"/>
        <v>0.47</v>
      </c>
    </row>
    <row r="910">
      <c r="A910" s="16" t="s">
        <v>65</v>
      </c>
      <c r="B910" s="16" t="s">
        <v>80</v>
      </c>
      <c r="C910" s="16" t="s">
        <v>62</v>
      </c>
      <c r="D910" s="16" t="s">
        <v>57</v>
      </c>
      <c r="E910" s="17">
        <v>60.0</v>
      </c>
      <c r="F910" s="17">
        <f t="array" ref="F910">XLOOKUP(B910, 'Top 50 Cities in Spain Demograp'!A:A, 'Top 50 Cities in Spain Demograp'!B:B, "No data found", 0, 1)</f>
        <v>270000</v>
      </c>
      <c r="G910" s="17">
        <f>ROUND(MIN(VLOOKUP(CONCATENATE(C910, ":", D910), Pivots_Attractiveness_Score!$C$32:$D$55, 2, FALSE) / E910, 1), 2)</f>
        <v>1</v>
      </c>
      <c r="H910" s="17">
        <f t="shared" si="1"/>
        <v>0.58</v>
      </c>
      <c r="I910" s="17">
        <f t="shared" si="2"/>
        <v>0.02</v>
      </c>
      <c r="J910" s="49">
        <f> IFERROR(ROUND((VLOOKUP(B910, 'Top 50 Cities in Spain Demograp'!A:C, 3, FALSE) - MIN('Top 50 Cities in Spain Demograp'!C:C)) / (MAX('Top 50 Cities in Spain Demograp'!C:C) - MIN('Top 50 Cities in Spain Demograp'!C:C)), 2), "No income data")</f>
        <v>0.68</v>
      </c>
      <c r="K910" s="49">
        <f t="shared" si="3"/>
        <v>0.51</v>
      </c>
    </row>
    <row r="911">
      <c r="A911" s="16" t="s">
        <v>65</v>
      </c>
      <c r="B911" s="16" t="s">
        <v>80</v>
      </c>
      <c r="C911" s="16" t="s">
        <v>62</v>
      </c>
      <c r="D911" s="16" t="s">
        <v>58</v>
      </c>
      <c r="E911" s="17">
        <v>52.0</v>
      </c>
      <c r="F911" s="17">
        <f t="array" ref="F911">XLOOKUP(B911, 'Top 50 Cities in Spain Demograp'!A:A, 'Top 50 Cities in Spain Demograp'!B:B, "No data found", 0, 1)</f>
        <v>270000</v>
      </c>
      <c r="G911" s="17">
        <f>ROUND(MIN(VLOOKUP(CONCATENATE(C911, ":", D911), Pivots_Attractiveness_Score!$C$32:$D$55, 2, FALSE) / E911, 1), 2)</f>
        <v>1</v>
      </c>
      <c r="H911" s="17">
        <f t="shared" si="1"/>
        <v>0.5</v>
      </c>
      <c r="I911" s="17">
        <f t="shared" si="2"/>
        <v>0.02</v>
      </c>
      <c r="J911" s="49">
        <f> IFERROR(ROUND((VLOOKUP(B911, 'Top 50 Cities in Spain Demograp'!A:C, 3, FALSE) - MIN('Top 50 Cities in Spain Demograp'!C:C)) / (MAX('Top 50 Cities in Spain Demograp'!C:C) - MIN('Top 50 Cities in Spain Demograp'!C:C)), 2), "No income data")</f>
        <v>0.68</v>
      </c>
      <c r="K911" s="49">
        <f t="shared" si="3"/>
        <v>0.47</v>
      </c>
    </row>
    <row r="912">
      <c r="A912" s="16" t="s">
        <v>65</v>
      </c>
      <c r="B912" s="16" t="s">
        <v>80</v>
      </c>
      <c r="C912" s="16" t="s">
        <v>62</v>
      </c>
      <c r="D912" s="16" t="s">
        <v>59</v>
      </c>
      <c r="E912" s="17">
        <v>30.0</v>
      </c>
      <c r="F912" s="17">
        <f t="array" ref="F912">XLOOKUP(B912, 'Top 50 Cities in Spain Demograp'!A:A, 'Top 50 Cities in Spain Demograp'!B:B, "No data found", 0, 1)</f>
        <v>270000</v>
      </c>
      <c r="G912" s="17">
        <f>ROUND(MIN(VLOOKUP(CONCATENATE(C912, ":", D912), Pivots_Attractiveness_Score!$C$32:$D$55, 2, FALSE) / E912, 1), 2)</f>
        <v>1</v>
      </c>
      <c r="H912" s="17">
        <f t="shared" si="1"/>
        <v>0.27</v>
      </c>
      <c r="I912" s="17">
        <f t="shared" si="2"/>
        <v>0.02</v>
      </c>
      <c r="J912" s="49">
        <f> IFERROR(ROUND((VLOOKUP(B912, 'Top 50 Cities in Spain Demograp'!A:C, 3, FALSE) - MIN('Top 50 Cities in Spain Demograp'!C:C)) / (MAX('Top 50 Cities in Spain Demograp'!C:C) - MIN('Top 50 Cities in Spain Demograp'!C:C)), 2), "No income data")</f>
        <v>0.68</v>
      </c>
      <c r="K912" s="49">
        <f t="shared" si="3"/>
        <v>0.38</v>
      </c>
    </row>
    <row r="913">
      <c r="A913" s="16" t="s">
        <v>65</v>
      </c>
      <c r="B913" s="16" t="s">
        <v>80</v>
      </c>
      <c r="C913" s="16" t="s">
        <v>62</v>
      </c>
      <c r="D913" s="16" t="s">
        <v>60</v>
      </c>
      <c r="E913" s="17">
        <v>35.0</v>
      </c>
      <c r="F913" s="17">
        <f t="array" ref="F913">XLOOKUP(B913, 'Top 50 Cities in Spain Demograp'!A:A, 'Top 50 Cities in Spain Demograp'!B:B, "No data found", 0, 1)</f>
        <v>270000</v>
      </c>
      <c r="G913" s="17">
        <f>ROUND(MIN(VLOOKUP(CONCATENATE(C913, ":", D913), Pivots_Attractiveness_Score!$C$32:$D$55, 2, FALSE) / E913, 1), 2)</f>
        <v>1</v>
      </c>
      <c r="H913" s="17">
        <f t="shared" si="1"/>
        <v>0.32</v>
      </c>
      <c r="I913" s="17">
        <f t="shared" si="2"/>
        <v>0.02</v>
      </c>
      <c r="J913" s="49">
        <f> IFERROR(ROUND((VLOOKUP(B913, 'Top 50 Cities in Spain Demograp'!A:C, 3, FALSE) - MIN('Top 50 Cities in Spain Demograp'!C:C)) / (MAX('Top 50 Cities in Spain Demograp'!C:C) - MIN('Top 50 Cities in Spain Demograp'!C:C)), 2), "No income data")</f>
        <v>0.68</v>
      </c>
      <c r="K913" s="49">
        <f t="shared" si="3"/>
        <v>0.4</v>
      </c>
    </row>
    <row r="914">
      <c r="A914" s="16" t="s">
        <v>65</v>
      </c>
      <c r="B914" s="16" t="s">
        <v>80</v>
      </c>
      <c r="C914" s="16" t="s">
        <v>63</v>
      </c>
      <c r="D914" s="16" t="s">
        <v>57</v>
      </c>
      <c r="E914" s="17">
        <v>55.0</v>
      </c>
      <c r="F914" s="17">
        <f t="array" ref="F914">XLOOKUP(B914, 'Top 50 Cities in Spain Demograp'!A:A, 'Top 50 Cities in Spain Demograp'!B:B, "No data found", 0, 1)</f>
        <v>270000</v>
      </c>
      <c r="G914" s="17">
        <f>ROUND(MIN(VLOOKUP(CONCATENATE(C914, ":", D914), Pivots_Attractiveness_Score!$C$32:$D$55, 2, FALSE) / E914, 1), 2)</f>
        <v>1</v>
      </c>
      <c r="H914" s="17">
        <f t="shared" si="1"/>
        <v>0.53</v>
      </c>
      <c r="I914" s="17">
        <f t="shared" si="2"/>
        <v>0.02</v>
      </c>
      <c r="J914" s="49">
        <f> IFERROR(ROUND((VLOOKUP(B914, 'Top 50 Cities in Spain Demograp'!A:C, 3, FALSE) - MIN('Top 50 Cities in Spain Demograp'!C:C)) / (MAX('Top 50 Cities in Spain Demograp'!C:C) - MIN('Top 50 Cities in Spain Demograp'!C:C)), 2), "No income data")</f>
        <v>0.68</v>
      </c>
      <c r="K914" s="49">
        <f t="shared" si="3"/>
        <v>0.49</v>
      </c>
    </row>
    <row r="915">
      <c r="A915" s="16" t="s">
        <v>65</v>
      </c>
      <c r="B915" s="16" t="s">
        <v>80</v>
      </c>
      <c r="C915" s="16" t="s">
        <v>63</v>
      </c>
      <c r="D915" s="16" t="s">
        <v>58</v>
      </c>
      <c r="E915" s="17">
        <v>48.0</v>
      </c>
      <c r="F915" s="17">
        <f t="array" ref="F915">XLOOKUP(B915, 'Top 50 Cities in Spain Demograp'!A:A, 'Top 50 Cities in Spain Demograp'!B:B, "No data found", 0, 1)</f>
        <v>270000</v>
      </c>
      <c r="G915" s="17">
        <f>ROUND(MIN(VLOOKUP(CONCATENATE(C915, ":", D915), Pivots_Attractiveness_Score!$C$32:$D$55, 2, FALSE) / E915, 1), 2)</f>
        <v>1</v>
      </c>
      <c r="H915" s="17">
        <f t="shared" si="1"/>
        <v>0.46</v>
      </c>
      <c r="I915" s="17">
        <f t="shared" si="2"/>
        <v>0.02</v>
      </c>
      <c r="J915" s="49">
        <f> IFERROR(ROUND((VLOOKUP(B915, 'Top 50 Cities in Spain Demograp'!A:C, 3, FALSE) - MIN('Top 50 Cities in Spain Demograp'!C:C)) / (MAX('Top 50 Cities in Spain Demograp'!C:C) - MIN('Top 50 Cities in Spain Demograp'!C:C)), 2), "No income data")</f>
        <v>0.68</v>
      </c>
      <c r="K915" s="49">
        <f t="shared" si="3"/>
        <v>0.46</v>
      </c>
    </row>
    <row r="916">
      <c r="A916" s="16" t="s">
        <v>65</v>
      </c>
      <c r="B916" s="16" t="s">
        <v>80</v>
      </c>
      <c r="C916" s="16" t="s">
        <v>63</v>
      </c>
      <c r="D916" s="16" t="s">
        <v>59</v>
      </c>
      <c r="E916" s="17">
        <v>28.0</v>
      </c>
      <c r="F916" s="17">
        <f t="array" ref="F916">XLOOKUP(B916, 'Top 50 Cities in Spain Demograp'!A:A, 'Top 50 Cities in Spain Demograp'!B:B, "No data found", 0, 1)</f>
        <v>270000</v>
      </c>
      <c r="G916" s="17">
        <f>ROUND(MIN(VLOOKUP(CONCATENATE(C916, ":", D916), Pivots_Attractiveness_Score!$C$32:$D$55, 2, FALSE) / E916, 1), 2)</f>
        <v>1</v>
      </c>
      <c r="H916" s="17">
        <f t="shared" si="1"/>
        <v>0.25</v>
      </c>
      <c r="I916" s="17">
        <f t="shared" si="2"/>
        <v>0.02</v>
      </c>
      <c r="J916" s="49">
        <f> IFERROR(ROUND((VLOOKUP(B916, 'Top 50 Cities in Spain Demograp'!A:C, 3, FALSE) - MIN('Top 50 Cities in Spain Demograp'!C:C)) / (MAX('Top 50 Cities in Spain Demograp'!C:C) - MIN('Top 50 Cities in Spain Demograp'!C:C)), 2), "No income data")</f>
        <v>0.68</v>
      </c>
      <c r="K916" s="49">
        <f t="shared" si="3"/>
        <v>0.37</v>
      </c>
    </row>
    <row r="917">
      <c r="A917" s="16" t="s">
        <v>65</v>
      </c>
      <c r="B917" s="16" t="s">
        <v>80</v>
      </c>
      <c r="C917" s="16" t="s">
        <v>63</v>
      </c>
      <c r="D917" s="16" t="s">
        <v>60</v>
      </c>
      <c r="E917" s="17">
        <v>30.0</v>
      </c>
      <c r="F917" s="17">
        <f t="array" ref="F917">XLOOKUP(B917, 'Top 50 Cities in Spain Demograp'!A:A, 'Top 50 Cities in Spain Demograp'!B:B, "No data found", 0, 1)</f>
        <v>270000</v>
      </c>
      <c r="G917" s="17">
        <f>ROUND(MIN(VLOOKUP(CONCATENATE(C917, ":", D917), Pivots_Attractiveness_Score!$C$32:$D$55, 2, FALSE) / E917, 1), 2)</f>
        <v>1</v>
      </c>
      <c r="H917" s="17">
        <f t="shared" si="1"/>
        <v>0.27</v>
      </c>
      <c r="I917" s="17">
        <f t="shared" si="2"/>
        <v>0.02</v>
      </c>
      <c r="J917" s="49">
        <f> IFERROR(ROUND((VLOOKUP(B917, 'Top 50 Cities in Spain Demograp'!A:C, 3, FALSE) - MIN('Top 50 Cities in Spain Demograp'!C:C)) / (MAX('Top 50 Cities in Spain Demograp'!C:C) - MIN('Top 50 Cities in Spain Demograp'!C:C)), 2), "No income data")</f>
        <v>0.68</v>
      </c>
      <c r="K917" s="49">
        <f t="shared" si="3"/>
        <v>0.38</v>
      </c>
    </row>
    <row r="918">
      <c r="A918" s="16" t="s">
        <v>65</v>
      </c>
      <c r="B918" s="16" t="s">
        <v>80</v>
      </c>
      <c r="C918" s="16" t="s">
        <v>64</v>
      </c>
      <c r="D918" s="16" t="s">
        <v>57</v>
      </c>
      <c r="E918" s="17">
        <v>32.0</v>
      </c>
      <c r="F918" s="17">
        <f t="array" ref="F918">XLOOKUP(B918, 'Top 50 Cities in Spain Demograp'!A:A, 'Top 50 Cities in Spain Demograp'!B:B, "No data found", 0, 1)</f>
        <v>270000</v>
      </c>
      <c r="G918" s="17">
        <f>ROUND(MIN(VLOOKUP(CONCATENATE(C918, ":", D918), Pivots_Attractiveness_Score!$C$32:$D$55, 2, FALSE) / E918, 1), 2)</f>
        <v>1</v>
      </c>
      <c r="H918" s="17">
        <f t="shared" si="1"/>
        <v>0.29</v>
      </c>
      <c r="I918" s="17">
        <f t="shared" si="2"/>
        <v>0.02</v>
      </c>
      <c r="J918" s="49">
        <f> IFERROR(ROUND((VLOOKUP(B918, 'Top 50 Cities in Spain Demograp'!A:C, 3, FALSE) - MIN('Top 50 Cities in Spain Demograp'!C:C)) / (MAX('Top 50 Cities in Spain Demograp'!C:C) - MIN('Top 50 Cities in Spain Demograp'!C:C)), 2), "No income data")</f>
        <v>0.68</v>
      </c>
      <c r="K918" s="49">
        <f t="shared" si="3"/>
        <v>0.39</v>
      </c>
    </row>
    <row r="919">
      <c r="A919" s="16" t="s">
        <v>65</v>
      </c>
      <c r="B919" s="16" t="s">
        <v>80</v>
      </c>
      <c r="C919" s="16" t="s">
        <v>64</v>
      </c>
      <c r="D919" s="16" t="s">
        <v>58</v>
      </c>
      <c r="E919" s="17">
        <v>11.0</v>
      </c>
      <c r="F919" s="17">
        <f t="array" ref="F919">XLOOKUP(B919, 'Top 50 Cities in Spain Demograp'!A:A, 'Top 50 Cities in Spain Demograp'!B:B, "No data found", 0, 1)</f>
        <v>270000</v>
      </c>
      <c r="G919" s="17">
        <f>ROUND(MIN(VLOOKUP(CONCATENATE(C919, ":", D919), Pivots_Attractiveness_Score!$C$32:$D$55, 2, FALSE) / E919, 1), 2)</f>
        <v>1</v>
      </c>
      <c r="H919" s="17">
        <f t="shared" si="1"/>
        <v>0.07</v>
      </c>
      <c r="I919" s="17">
        <f t="shared" si="2"/>
        <v>0.02</v>
      </c>
      <c r="J919" s="49">
        <f> IFERROR(ROUND((VLOOKUP(B919, 'Top 50 Cities in Spain Demograp'!A:C, 3, FALSE) - MIN('Top 50 Cities in Spain Demograp'!C:C)) / (MAX('Top 50 Cities in Spain Demograp'!C:C) - MIN('Top 50 Cities in Spain Demograp'!C:C)), 2), "No income data")</f>
        <v>0.68</v>
      </c>
      <c r="K919" s="49">
        <f t="shared" si="3"/>
        <v>0.3</v>
      </c>
    </row>
    <row r="920">
      <c r="A920" s="16" t="s">
        <v>65</v>
      </c>
      <c r="B920" s="16" t="s">
        <v>80</v>
      </c>
      <c r="C920" s="16" t="s">
        <v>64</v>
      </c>
      <c r="D920" s="16" t="s">
        <v>59</v>
      </c>
      <c r="E920" s="17">
        <v>18.0</v>
      </c>
      <c r="F920" s="17">
        <f t="array" ref="F920">XLOOKUP(B920, 'Top 50 Cities in Spain Demograp'!A:A, 'Top 50 Cities in Spain Demograp'!B:B, "No data found", 0, 1)</f>
        <v>270000</v>
      </c>
      <c r="G920" s="17">
        <f>ROUND(MIN(VLOOKUP(CONCATENATE(C920, ":", D920), Pivots_Attractiveness_Score!$C$32:$D$55, 2, FALSE) / E920, 1), 2)</f>
        <v>1</v>
      </c>
      <c r="H920" s="17">
        <f t="shared" si="1"/>
        <v>0.15</v>
      </c>
      <c r="I920" s="17">
        <f t="shared" si="2"/>
        <v>0.02</v>
      </c>
      <c r="J920" s="49">
        <f> IFERROR(ROUND((VLOOKUP(B920, 'Top 50 Cities in Spain Demograp'!A:C, 3, FALSE) - MIN('Top 50 Cities in Spain Demograp'!C:C)) / (MAX('Top 50 Cities in Spain Demograp'!C:C) - MIN('Top 50 Cities in Spain Demograp'!C:C)), 2), "No income data")</f>
        <v>0.68</v>
      </c>
      <c r="K920" s="49">
        <f t="shared" si="3"/>
        <v>0.33</v>
      </c>
    </row>
    <row r="921">
      <c r="A921" s="16" t="s">
        <v>65</v>
      </c>
      <c r="B921" s="16" t="s">
        <v>80</v>
      </c>
      <c r="C921" s="16" t="s">
        <v>64</v>
      </c>
      <c r="D921" s="16" t="s">
        <v>60</v>
      </c>
      <c r="E921" s="17">
        <v>8.0</v>
      </c>
      <c r="F921" s="17">
        <f t="array" ref="F921">XLOOKUP(B921, 'Top 50 Cities in Spain Demograp'!A:A, 'Top 50 Cities in Spain Demograp'!B:B, "No data found", 0, 1)</f>
        <v>270000</v>
      </c>
      <c r="G921" s="17">
        <f>ROUND(MIN(VLOOKUP(CONCATENATE(C921, ":", D921), Pivots_Attractiveness_Score!$C$32:$D$55, 2, FALSE) / E921, 1), 2)</f>
        <v>1</v>
      </c>
      <c r="H921" s="17">
        <f t="shared" si="1"/>
        <v>0.04</v>
      </c>
      <c r="I921" s="17">
        <f t="shared" si="2"/>
        <v>0.02</v>
      </c>
      <c r="J921" s="49">
        <f> IFERROR(ROUND((VLOOKUP(B921, 'Top 50 Cities in Spain Demograp'!A:C, 3, FALSE) - MIN('Top 50 Cities in Spain Demograp'!C:C)) / (MAX('Top 50 Cities in Spain Demograp'!C:C) - MIN('Top 50 Cities in Spain Demograp'!C:C)), 2), "No income data")</f>
        <v>0.68</v>
      </c>
      <c r="K921" s="49">
        <f t="shared" si="3"/>
        <v>0.29</v>
      </c>
    </row>
    <row r="922">
      <c r="A922" s="16" t="s">
        <v>65</v>
      </c>
      <c r="B922" s="16" t="s">
        <v>81</v>
      </c>
      <c r="C922" s="16" t="s">
        <v>56</v>
      </c>
      <c r="D922" s="16" t="s">
        <v>57</v>
      </c>
      <c r="E922" s="17">
        <v>88.0</v>
      </c>
      <c r="F922" s="17">
        <f t="array" ref="F922">XLOOKUP(B922, 'Top 50 Cities in Spain Demograp'!A:A, 'Top 50 Cities in Spain Demograp'!B:B, "No data found", 0, 1)</f>
        <v>274455</v>
      </c>
      <c r="G922" s="17">
        <f>ROUND(MIN(VLOOKUP(CONCATENATE(C922, ":", D922), Pivots_Attractiveness_Score!$C$32:$D$55, 2, FALSE) / E922, 1), 2)</f>
        <v>1</v>
      </c>
      <c r="H922" s="17">
        <f t="shared" si="1"/>
        <v>0.88</v>
      </c>
      <c r="I922" s="17">
        <f t="shared" si="2"/>
        <v>0.02</v>
      </c>
      <c r="J922" s="49">
        <f> IFERROR(ROUND((VLOOKUP(B922, 'Top 50 Cities in Spain Demograp'!A:C, 3, FALSE) - MIN('Top 50 Cities in Spain Demograp'!C:C)) / (MAX('Top 50 Cities in Spain Demograp'!C:C) - MIN('Top 50 Cities in Spain Demograp'!C:C)), 2), "No income data")</f>
        <v>0.31</v>
      </c>
      <c r="K922" s="49">
        <f t="shared" si="3"/>
        <v>0.59</v>
      </c>
    </row>
    <row r="923">
      <c r="A923" s="16" t="s">
        <v>65</v>
      </c>
      <c r="B923" s="16" t="s">
        <v>81</v>
      </c>
      <c r="C923" s="16" t="s">
        <v>56</v>
      </c>
      <c r="D923" s="16" t="s">
        <v>58</v>
      </c>
      <c r="E923" s="17">
        <v>85.0</v>
      </c>
      <c r="F923" s="17">
        <f t="array" ref="F923">XLOOKUP(B923, 'Top 50 Cities in Spain Demograp'!A:A, 'Top 50 Cities in Spain Demograp'!B:B, "No data found", 0, 1)</f>
        <v>274455</v>
      </c>
      <c r="G923" s="17">
        <f>ROUND(MIN(VLOOKUP(CONCATENATE(C923, ":", D923), Pivots_Attractiveness_Score!$C$32:$D$55, 2, FALSE) / E923, 1), 2)</f>
        <v>1</v>
      </c>
      <c r="H923" s="17">
        <f t="shared" si="1"/>
        <v>0.84</v>
      </c>
      <c r="I923" s="17">
        <f t="shared" si="2"/>
        <v>0.02</v>
      </c>
      <c r="J923" s="49">
        <f> IFERROR(ROUND((VLOOKUP(B923, 'Top 50 Cities in Spain Demograp'!A:C, 3, FALSE) - MIN('Top 50 Cities in Spain Demograp'!C:C)) / (MAX('Top 50 Cities in Spain Demograp'!C:C) - MIN('Top 50 Cities in Spain Demograp'!C:C)), 2), "No income data")</f>
        <v>0.31</v>
      </c>
      <c r="K923" s="49">
        <f t="shared" si="3"/>
        <v>0.57</v>
      </c>
    </row>
    <row r="924">
      <c r="A924" s="16" t="s">
        <v>65</v>
      </c>
      <c r="B924" s="16" t="s">
        <v>81</v>
      </c>
      <c r="C924" s="16" t="s">
        <v>56</v>
      </c>
      <c r="D924" s="16" t="s">
        <v>59</v>
      </c>
      <c r="E924" s="17">
        <v>65.0</v>
      </c>
      <c r="F924" s="17">
        <f t="array" ref="F924">XLOOKUP(B924, 'Top 50 Cities in Spain Demograp'!A:A, 'Top 50 Cities in Spain Demograp'!B:B, "No data found", 0, 1)</f>
        <v>274455</v>
      </c>
      <c r="G924" s="17">
        <f>ROUND(MIN(VLOOKUP(CONCATENATE(C924, ":", D924), Pivots_Attractiveness_Score!$C$32:$D$55, 2, FALSE) / E924, 1), 2)</f>
        <v>1</v>
      </c>
      <c r="H924" s="17">
        <f t="shared" si="1"/>
        <v>0.64</v>
      </c>
      <c r="I924" s="17">
        <f t="shared" si="2"/>
        <v>0.02</v>
      </c>
      <c r="J924" s="49">
        <f> IFERROR(ROUND((VLOOKUP(B924, 'Top 50 Cities in Spain Demograp'!A:C, 3, FALSE) - MIN('Top 50 Cities in Spain Demograp'!C:C)) / (MAX('Top 50 Cities in Spain Demograp'!C:C) - MIN('Top 50 Cities in Spain Demograp'!C:C)), 2), "No income data")</f>
        <v>0.31</v>
      </c>
      <c r="K924" s="49">
        <f t="shared" si="3"/>
        <v>0.49</v>
      </c>
    </row>
    <row r="925">
      <c r="A925" s="16" t="s">
        <v>65</v>
      </c>
      <c r="B925" s="16" t="s">
        <v>81</v>
      </c>
      <c r="C925" s="16" t="s">
        <v>56</v>
      </c>
      <c r="D925" s="16" t="s">
        <v>60</v>
      </c>
      <c r="E925" s="17">
        <v>50.0</v>
      </c>
      <c r="F925" s="17">
        <f t="array" ref="F925">XLOOKUP(B925, 'Top 50 Cities in Spain Demograp'!A:A, 'Top 50 Cities in Spain Demograp'!B:B, "No data found", 0, 1)</f>
        <v>274455</v>
      </c>
      <c r="G925" s="17">
        <f>ROUND(MIN(VLOOKUP(CONCATENATE(C925, ":", D925), Pivots_Attractiveness_Score!$C$32:$D$55, 2, FALSE) / E925, 1), 2)</f>
        <v>1</v>
      </c>
      <c r="H925" s="17">
        <f t="shared" si="1"/>
        <v>0.48</v>
      </c>
      <c r="I925" s="17">
        <f t="shared" si="2"/>
        <v>0.02</v>
      </c>
      <c r="J925" s="49">
        <f> IFERROR(ROUND((VLOOKUP(B925, 'Top 50 Cities in Spain Demograp'!A:C, 3, FALSE) - MIN('Top 50 Cities in Spain Demograp'!C:C)) / (MAX('Top 50 Cities in Spain Demograp'!C:C) - MIN('Top 50 Cities in Spain Demograp'!C:C)), 2), "No income data")</f>
        <v>0.31</v>
      </c>
      <c r="K925" s="49">
        <f t="shared" si="3"/>
        <v>0.43</v>
      </c>
    </row>
    <row r="926">
      <c r="A926" s="16" t="s">
        <v>65</v>
      </c>
      <c r="B926" s="16" t="s">
        <v>81</v>
      </c>
      <c r="C926" s="16" t="s">
        <v>61</v>
      </c>
      <c r="D926" s="16" t="s">
        <v>57</v>
      </c>
      <c r="E926" s="17">
        <v>60.0</v>
      </c>
      <c r="F926" s="17">
        <f t="array" ref="F926">XLOOKUP(B926, 'Top 50 Cities in Spain Demograp'!A:A, 'Top 50 Cities in Spain Demograp'!B:B, "No data found", 0, 1)</f>
        <v>274455</v>
      </c>
      <c r="G926" s="17">
        <f>ROUND(MIN(VLOOKUP(CONCATENATE(C926, ":", D926), Pivots_Attractiveness_Score!$C$32:$D$55, 2, FALSE) / E926, 1), 2)</f>
        <v>1</v>
      </c>
      <c r="H926" s="17">
        <f t="shared" si="1"/>
        <v>0.58</v>
      </c>
      <c r="I926" s="17">
        <f t="shared" si="2"/>
        <v>0.02</v>
      </c>
      <c r="J926" s="49">
        <f> IFERROR(ROUND((VLOOKUP(B926, 'Top 50 Cities in Spain Demograp'!A:C, 3, FALSE) - MIN('Top 50 Cities in Spain Demograp'!C:C)) / (MAX('Top 50 Cities in Spain Demograp'!C:C) - MIN('Top 50 Cities in Spain Demograp'!C:C)), 2), "No income data")</f>
        <v>0.31</v>
      </c>
      <c r="K926" s="49">
        <f t="shared" si="3"/>
        <v>0.47</v>
      </c>
    </row>
    <row r="927">
      <c r="A927" s="16" t="s">
        <v>65</v>
      </c>
      <c r="B927" s="16" t="s">
        <v>81</v>
      </c>
      <c r="C927" s="16" t="s">
        <v>61</v>
      </c>
      <c r="D927" s="16" t="s">
        <v>58</v>
      </c>
      <c r="E927" s="17">
        <v>52.0</v>
      </c>
      <c r="F927" s="17">
        <f t="array" ref="F927">XLOOKUP(B927, 'Top 50 Cities in Spain Demograp'!A:A, 'Top 50 Cities in Spain Demograp'!B:B, "No data found", 0, 1)</f>
        <v>274455</v>
      </c>
      <c r="G927" s="17">
        <f>ROUND(MIN(VLOOKUP(CONCATENATE(C927, ":", D927), Pivots_Attractiveness_Score!$C$32:$D$55, 2, FALSE) / E927, 1), 2)</f>
        <v>1</v>
      </c>
      <c r="H927" s="17">
        <f t="shared" si="1"/>
        <v>0.5</v>
      </c>
      <c r="I927" s="17">
        <f t="shared" si="2"/>
        <v>0.02</v>
      </c>
      <c r="J927" s="49">
        <f> IFERROR(ROUND((VLOOKUP(B927, 'Top 50 Cities in Spain Demograp'!A:C, 3, FALSE) - MIN('Top 50 Cities in Spain Demograp'!C:C)) / (MAX('Top 50 Cities in Spain Demograp'!C:C) - MIN('Top 50 Cities in Spain Demograp'!C:C)), 2), "No income data")</f>
        <v>0.31</v>
      </c>
      <c r="K927" s="49">
        <f t="shared" si="3"/>
        <v>0.44</v>
      </c>
    </row>
    <row r="928">
      <c r="A928" s="16" t="s">
        <v>65</v>
      </c>
      <c r="B928" s="16" t="s">
        <v>81</v>
      </c>
      <c r="C928" s="16" t="s">
        <v>61</v>
      </c>
      <c r="D928" s="16" t="s">
        <v>59</v>
      </c>
      <c r="E928" s="17">
        <v>40.0</v>
      </c>
      <c r="F928" s="17">
        <f t="array" ref="F928">XLOOKUP(B928, 'Top 50 Cities in Spain Demograp'!A:A, 'Top 50 Cities in Spain Demograp'!B:B, "No data found", 0, 1)</f>
        <v>274455</v>
      </c>
      <c r="G928" s="17">
        <f>ROUND(MIN(VLOOKUP(CONCATENATE(C928, ":", D928), Pivots_Attractiveness_Score!$C$32:$D$55, 2, FALSE) / E928, 1), 2)</f>
        <v>1</v>
      </c>
      <c r="H928" s="17">
        <f t="shared" si="1"/>
        <v>0.38</v>
      </c>
      <c r="I928" s="17">
        <f t="shared" si="2"/>
        <v>0.02</v>
      </c>
      <c r="J928" s="49">
        <f> IFERROR(ROUND((VLOOKUP(B928, 'Top 50 Cities in Spain Demograp'!A:C, 3, FALSE) - MIN('Top 50 Cities in Spain Demograp'!C:C)) / (MAX('Top 50 Cities in Spain Demograp'!C:C) - MIN('Top 50 Cities in Spain Demograp'!C:C)), 2), "No income data")</f>
        <v>0.31</v>
      </c>
      <c r="K928" s="49">
        <f t="shared" si="3"/>
        <v>0.39</v>
      </c>
    </row>
    <row r="929">
      <c r="A929" s="16" t="s">
        <v>65</v>
      </c>
      <c r="B929" s="16" t="s">
        <v>81</v>
      </c>
      <c r="C929" s="16" t="s">
        <v>61</v>
      </c>
      <c r="D929" s="16" t="s">
        <v>60</v>
      </c>
      <c r="E929" s="17">
        <v>30.0</v>
      </c>
      <c r="F929" s="17">
        <f t="array" ref="F929">XLOOKUP(B929, 'Top 50 Cities in Spain Demograp'!A:A, 'Top 50 Cities in Spain Demograp'!B:B, "No data found", 0, 1)</f>
        <v>274455</v>
      </c>
      <c r="G929" s="17">
        <f>ROUND(MIN(VLOOKUP(CONCATENATE(C929, ":", D929), Pivots_Attractiveness_Score!$C$32:$D$55, 2, FALSE) / E929, 1), 2)</f>
        <v>1</v>
      </c>
      <c r="H929" s="17">
        <f t="shared" si="1"/>
        <v>0.27</v>
      </c>
      <c r="I929" s="17">
        <f t="shared" si="2"/>
        <v>0.02</v>
      </c>
      <c r="J929" s="49">
        <f> IFERROR(ROUND((VLOOKUP(B929, 'Top 50 Cities in Spain Demograp'!A:C, 3, FALSE) - MIN('Top 50 Cities in Spain Demograp'!C:C)) / (MAX('Top 50 Cities in Spain Demograp'!C:C) - MIN('Top 50 Cities in Spain Demograp'!C:C)), 2), "No income data")</f>
        <v>0.31</v>
      </c>
      <c r="K929" s="49">
        <f t="shared" si="3"/>
        <v>0.35</v>
      </c>
    </row>
    <row r="930">
      <c r="A930" s="16" t="s">
        <v>65</v>
      </c>
      <c r="B930" s="16" t="s">
        <v>81</v>
      </c>
      <c r="C930" s="16" t="s">
        <v>62</v>
      </c>
      <c r="D930" s="16" t="s">
        <v>57</v>
      </c>
      <c r="E930" s="17">
        <v>70.0</v>
      </c>
      <c r="F930" s="17">
        <f t="array" ref="F930">XLOOKUP(B930, 'Top 50 Cities in Spain Demograp'!A:A, 'Top 50 Cities in Spain Demograp'!B:B, "No data found", 0, 1)</f>
        <v>274455</v>
      </c>
      <c r="G930" s="17">
        <f>ROUND(MIN(VLOOKUP(CONCATENATE(C930, ":", D930), Pivots_Attractiveness_Score!$C$32:$D$55, 2, FALSE) / E930, 1), 2)</f>
        <v>1</v>
      </c>
      <c r="H930" s="17">
        <f t="shared" si="1"/>
        <v>0.69</v>
      </c>
      <c r="I930" s="17">
        <f t="shared" si="2"/>
        <v>0.02</v>
      </c>
      <c r="J930" s="49">
        <f> IFERROR(ROUND((VLOOKUP(B930, 'Top 50 Cities in Spain Demograp'!A:C, 3, FALSE) - MIN('Top 50 Cities in Spain Demograp'!C:C)) / (MAX('Top 50 Cities in Spain Demograp'!C:C) - MIN('Top 50 Cities in Spain Demograp'!C:C)), 2), "No income data")</f>
        <v>0.31</v>
      </c>
      <c r="K930" s="49">
        <f t="shared" si="3"/>
        <v>0.51</v>
      </c>
    </row>
    <row r="931">
      <c r="A931" s="16" t="s">
        <v>65</v>
      </c>
      <c r="B931" s="16" t="s">
        <v>81</v>
      </c>
      <c r="C931" s="16" t="s">
        <v>62</v>
      </c>
      <c r="D931" s="16" t="s">
        <v>58</v>
      </c>
      <c r="E931" s="17">
        <v>62.0</v>
      </c>
      <c r="F931" s="17">
        <f t="array" ref="F931">XLOOKUP(B931, 'Top 50 Cities in Spain Demograp'!A:A, 'Top 50 Cities in Spain Demograp'!B:B, "No data found", 0, 1)</f>
        <v>274455</v>
      </c>
      <c r="G931" s="17">
        <f>ROUND(MIN(VLOOKUP(CONCATENATE(C931, ":", D931), Pivots_Attractiveness_Score!$C$32:$D$55, 2, FALSE) / E931, 1), 2)</f>
        <v>1</v>
      </c>
      <c r="H931" s="17">
        <f t="shared" si="1"/>
        <v>0.6</v>
      </c>
      <c r="I931" s="17">
        <f t="shared" si="2"/>
        <v>0.02</v>
      </c>
      <c r="J931" s="49">
        <f> IFERROR(ROUND((VLOOKUP(B931, 'Top 50 Cities in Spain Demograp'!A:C, 3, FALSE) - MIN('Top 50 Cities in Spain Demograp'!C:C)) / (MAX('Top 50 Cities in Spain Demograp'!C:C) - MIN('Top 50 Cities in Spain Demograp'!C:C)), 2), "No income data")</f>
        <v>0.31</v>
      </c>
      <c r="K931" s="49">
        <f t="shared" si="3"/>
        <v>0.48</v>
      </c>
    </row>
    <row r="932">
      <c r="A932" s="16" t="s">
        <v>65</v>
      </c>
      <c r="B932" s="16" t="s">
        <v>81</v>
      </c>
      <c r="C932" s="16" t="s">
        <v>62</v>
      </c>
      <c r="D932" s="16" t="s">
        <v>59</v>
      </c>
      <c r="E932" s="17">
        <v>50.0</v>
      </c>
      <c r="F932" s="17">
        <f t="array" ref="F932">XLOOKUP(B932, 'Top 50 Cities in Spain Demograp'!A:A, 'Top 50 Cities in Spain Demograp'!B:B, "No data found", 0, 1)</f>
        <v>274455</v>
      </c>
      <c r="G932" s="17">
        <f>ROUND(MIN(VLOOKUP(CONCATENATE(C932, ":", D932), Pivots_Attractiveness_Score!$C$32:$D$55, 2, FALSE) / E932, 1), 2)</f>
        <v>1</v>
      </c>
      <c r="H932" s="17">
        <f t="shared" si="1"/>
        <v>0.48</v>
      </c>
      <c r="I932" s="17">
        <f t="shared" si="2"/>
        <v>0.02</v>
      </c>
      <c r="J932" s="49">
        <f> IFERROR(ROUND((VLOOKUP(B932, 'Top 50 Cities in Spain Demograp'!A:C, 3, FALSE) - MIN('Top 50 Cities in Spain Demograp'!C:C)) / (MAX('Top 50 Cities in Spain Demograp'!C:C) - MIN('Top 50 Cities in Spain Demograp'!C:C)), 2), "No income data")</f>
        <v>0.31</v>
      </c>
      <c r="K932" s="49">
        <f t="shared" si="3"/>
        <v>0.43</v>
      </c>
    </row>
    <row r="933">
      <c r="A933" s="16" t="s">
        <v>65</v>
      </c>
      <c r="B933" s="16" t="s">
        <v>81</v>
      </c>
      <c r="C933" s="16" t="s">
        <v>62</v>
      </c>
      <c r="D933" s="16" t="s">
        <v>60</v>
      </c>
      <c r="E933" s="17">
        <v>28.0</v>
      </c>
      <c r="F933" s="17">
        <f t="array" ref="F933">XLOOKUP(B933, 'Top 50 Cities in Spain Demograp'!A:A, 'Top 50 Cities in Spain Demograp'!B:B, "No data found", 0, 1)</f>
        <v>274455</v>
      </c>
      <c r="G933" s="17">
        <f>ROUND(MIN(VLOOKUP(CONCATENATE(C933, ":", D933), Pivots_Attractiveness_Score!$C$32:$D$55, 2, FALSE) / E933, 1), 2)</f>
        <v>1</v>
      </c>
      <c r="H933" s="17">
        <f t="shared" si="1"/>
        <v>0.25</v>
      </c>
      <c r="I933" s="17">
        <f t="shared" si="2"/>
        <v>0.02</v>
      </c>
      <c r="J933" s="49">
        <f> IFERROR(ROUND((VLOOKUP(B933, 'Top 50 Cities in Spain Demograp'!A:C, 3, FALSE) - MIN('Top 50 Cities in Spain Demograp'!C:C)) / (MAX('Top 50 Cities in Spain Demograp'!C:C) - MIN('Top 50 Cities in Spain Demograp'!C:C)), 2), "No income data")</f>
        <v>0.31</v>
      </c>
      <c r="K933" s="49">
        <f t="shared" si="3"/>
        <v>0.34</v>
      </c>
    </row>
    <row r="934">
      <c r="A934" s="16" t="s">
        <v>65</v>
      </c>
      <c r="B934" s="16" t="s">
        <v>81</v>
      </c>
      <c r="C934" s="16" t="s">
        <v>63</v>
      </c>
      <c r="D934" s="16" t="s">
        <v>57</v>
      </c>
      <c r="E934" s="17">
        <v>68.0</v>
      </c>
      <c r="F934" s="17">
        <f t="array" ref="F934">XLOOKUP(B934, 'Top 50 Cities in Spain Demograp'!A:A, 'Top 50 Cities in Spain Demograp'!B:B, "No data found", 0, 1)</f>
        <v>274455</v>
      </c>
      <c r="G934" s="17">
        <f>ROUND(MIN(VLOOKUP(CONCATENATE(C934, ":", D934), Pivots_Attractiveness_Score!$C$32:$D$55, 2, FALSE) / E934, 1), 2)</f>
        <v>1</v>
      </c>
      <c r="H934" s="17">
        <f t="shared" si="1"/>
        <v>0.67</v>
      </c>
      <c r="I934" s="17">
        <f t="shared" si="2"/>
        <v>0.02</v>
      </c>
      <c r="J934" s="49">
        <f> IFERROR(ROUND((VLOOKUP(B934, 'Top 50 Cities in Spain Demograp'!A:C, 3, FALSE) - MIN('Top 50 Cities in Spain Demograp'!C:C)) / (MAX('Top 50 Cities in Spain Demograp'!C:C) - MIN('Top 50 Cities in Spain Demograp'!C:C)), 2), "No income data")</f>
        <v>0.31</v>
      </c>
      <c r="K934" s="49">
        <f t="shared" si="3"/>
        <v>0.51</v>
      </c>
    </row>
    <row r="935">
      <c r="A935" s="16" t="s">
        <v>65</v>
      </c>
      <c r="B935" s="16" t="s">
        <v>81</v>
      </c>
      <c r="C935" s="16" t="s">
        <v>63</v>
      </c>
      <c r="D935" s="16" t="s">
        <v>58</v>
      </c>
      <c r="E935" s="17">
        <v>60.0</v>
      </c>
      <c r="F935" s="17">
        <f t="array" ref="F935">XLOOKUP(B935, 'Top 50 Cities in Spain Demograp'!A:A, 'Top 50 Cities in Spain Demograp'!B:B, "No data found", 0, 1)</f>
        <v>274455</v>
      </c>
      <c r="G935" s="17">
        <f>ROUND(MIN(VLOOKUP(CONCATENATE(C935, ":", D935), Pivots_Attractiveness_Score!$C$32:$D$55, 2, FALSE) / E935, 1), 2)</f>
        <v>1</v>
      </c>
      <c r="H935" s="17">
        <f t="shared" si="1"/>
        <v>0.58</v>
      </c>
      <c r="I935" s="17">
        <f t="shared" si="2"/>
        <v>0.02</v>
      </c>
      <c r="J935" s="49">
        <f> IFERROR(ROUND((VLOOKUP(B935, 'Top 50 Cities in Spain Demograp'!A:C, 3, FALSE) - MIN('Top 50 Cities in Spain Demograp'!C:C)) / (MAX('Top 50 Cities in Spain Demograp'!C:C) - MIN('Top 50 Cities in Spain Demograp'!C:C)), 2), "No income data")</f>
        <v>0.31</v>
      </c>
      <c r="K935" s="49">
        <f t="shared" si="3"/>
        <v>0.47</v>
      </c>
    </row>
    <row r="936">
      <c r="A936" s="16" t="s">
        <v>65</v>
      </c>
      <c r="B936" s="16" t="s">
        <v>81</v>
      </c>
      <c r="C936" s="16" t="s">
        <v>63</v>
      </c>
      <c r="D936" s="16" t="s">
        <v>59</v>
      </c>
      <c r="E936" s="17">
        <v>45.0</v>
      </c>
      <c r="F936" s="17">
        <f t="array" ref="F936">XLOOKUP(B936, 'Top 50 Cities in Spain Demograp'!A:A, 'Top 50 Cities in Spain Demograp'!B:B, "No data found", 0, 1)</f>
        <v>274455</v>
      </c>
      <c r="G936" s="17">
        <f>ROUND(MIN(VLOOKUP(CONCATENATE(C936, ":", D936), Pivots_Attractiveness_Score!$C$32:$D$55, 2, FALSE) / E936, 1), 2)</f>
        <v>1</v>
      </c>
      <c r="H936" s="17">
        <f t="shared" si="1"/>
        <v>0.43</v>
      </c>
      <c r="I936" s="17">
        <f t="shared" si="2"/>
        <v>0.02</v>
      </c>
      <c r="J936" s="49">
        <f> IFERROR(ROUND((VLOOKUP(B936, 'Top 50 Cities in Spain Demograp'!A:C, 3, FALSE) - MIN('Top 50 Cities in Spain Demograp'!C:C)) / (MAX('Top 50 Cities in Spain Demograp'!C:C) - MIN('Top 50 Cities in Spain Demograp'!C:C)), 2), "No income data")</f>
        <v>0.31</v>
      </c>
      <c r="K936" s="49">
        <f t="shared" si="3"/>
        <v>0.41</v>
      </c>
    </row>
    <row r="937">
      <c r="A937" s="16" t="s">
        <v>65</v>
      </c>
      <c r="B937" s="16" t="s">
        <v>81</v>
      </c>
      <c r="C937" s="16" t="s">
        <v>63</v>
      </c>
      <c r="D937" s="16" t="s">
        <v>60</v>
      </c>
      <c r="E937" s="17">
        <v>25.0</v>
      </c>
      <c r="F937" s="17">
        <f t="array" ref="F937">XLOOKUP(B937, 'Top 50 Cities in Spain Demograp'!A:A, 'Top 50 Cities in Spain Demograp'!B:B, "No data found", 0, 1)</f>
        <v>274455</v>
      </c>
      <c r="G937" s="17">
        <f>ROUND(MIN(VLOOKUP(CONCATENATE(C937, ":", D937), Pivots_Attractiveness_Score!$C$32:$D$55, 2, FALSE) / E937, 1), 2)</f>
        <v>1</v>
      </c>
      <c r="H937" s="17">
        <f t="shared" si="1"/>
        <v>0.22</v>
      </c>
      <c r="I937" s="17">
        <f t="shared" si="2"/>
        <v>0.02</v>
      </c>
      <c r="J937" s="49">
        <f> IFERROR(ROUND((VLOOKUP(B937, 'Top 50 Cities in Spain Demograp'!A:C, 3, FALSE) - MIN('Top 50 Cities in Spain Demograp'!C:C)) / (MAX('Top 50 Cities in Spain Demograp'!C:C) - MIN('Top 50 Cities in Spain Demograp'!C:C)), 2), "No income data")</f>
        <v>0.31</v>
      </c>
      <c r="K937" s="49">
        <f t="shared" si="3"/>
        <v>0.33</v>
      </c>
    </row>
    <row r="938">
      <c r="A938" s="16" t="s">
        <v>65</v>
      </c>
      <c r="B938" s="16" t="s">
        <v>81</v>
      </c>
      <c r="C938" s="16" t="s">
        <v>64</v>
      </c>
      <c r="D938" s="16" t="s">
        <v>57</v>
      </c>
      <c r="E938" s="17">
        <v>25.0</v>
      </c>
      <c r="F938" s="17">
        <f t="array" ref="F938">XLOOKUP(B938, 'Top 50 Cities in Spain Demograp'!A:A, 'Top 50 Cities in Spain Demograp'!B:B, "No data found", 0, 1)</f>
        <v>274455</v>
      </c>
      <c r="G938" s="17">
        <f>ROUND(MIN(VLOOKUP(CONCATENATE(C938, ":", D938), Pivots_Attractiveness_Score!$C$32:$D$55, 2, FALSE) / E938, 1), 2)</f>
        <v>1</v>
      </c>
      <c r="H938" s="17">
        <f t="shared" si="1"/>
        <v>0.22</v>
      </c>
      <c r="I938" s="17">
        <f t="shared" si="2"/>
        <v>0.02</v>
      </c>
      <c r="J938" s="49">
        <f> IFERROR(ROUND((VLOOKUP(B938, 'Top 50 Cities in Spain Demograp'!A:C, 3, FALSE) - MIN('Top 50 Cities in Spain Demograp'!C:C)) / (MAX('Top 50 Cities in Spain Demograp'!C:C) - MIN('Top 50 Cities in Spain Demograp'!C:C)), 2), "No income data")</f>
        <v>0.31</v>
      </c>
      <c r="K938" s="49">
        <f t="shared" si="3"/>
        <v>0.33</v>
      </c>
    </row>
    <row r="939">
      <c r="A939" s="16" t="s">
        <v>65</v>
      </c>
      <c r="B939" s="16" t="s">
        <v>81</v>
      </c>
      <c r="C939" s="16" t="s">
        <v>64</v>
      </c>
      <c r="D939" s="16" t="s">
        <v>58</v>
      </c>
      <c r="E939" s="17">
        <v>8.0</v>
      </c>
      <c r="F939" s="17">
        <f t="array" ref="F939">XLOOKUP(B939, 'Top 50 Cities in Spain Demograp'!A:A, 'Top 50 Cities in Spain Demograp'!B:B, "No data found", 0, 1)</f>
        <v>274455</v>
      </c>
      <c r="G939" s="17">
        <f>ROUND(MIN(VLOOKUP(CONCATENATE(C939, ":", D939), Pivots_Attractiveness_Score!$C$32:$D$55, 2, FALSE) / E939, 1), 2)</f>
        <v>1</v>
      </c>
      <c r="H939" s="17">
        <f t="shared" si="1"/>
        <v>0.04</v>
      </c>
      <c r="I939" s="17">
        <f t="shared" si="2"/>
        <v>0.02</v>
      </c>
      <c r="J939" s="49">
        <f> IFERROR(ROUND((VLOOKUP(B939, 'Top 50 Cities in Spain Demograp'!A:C, 3, FALSE) - MIN('Top 50 Cities in Spain Demograp'!C:C)) / (MAX('Top 50 Cities in Spain Demograp'!C:C) - MIN('Top 50 Cities in Spain Demograp'!C:C)), 2), "No income data")</f>
        <v>0.31</v>
      </c>
      <c r="K939" s="49">
        <f t="shared" si="3"/>
        <v>0.25</v>
      </c>
    </row>
    <row r="940">
      <c r="A940" s="16" t="s">
        <v>65</v>
      </c>
      <c r="B940" s="16" t="s">
        <v>81</v>
      </c>
      <c r="C940" s="16" t="s">
        <v>64</v>
      </c>
      <c r="D940" s="16" t="s">
        <v>59</v>
      </c>
      <c r="E940" s="17">
        <v>15.0</v>
      </c>
      <c r="F940" s="17">
        <f t="array" ref="F940">XLOOKUP(B940, 'Top 50 Cities in Spain Demograp'!A:A, 'Top 50 Cities in Spain Demograp'!B:B, "No data found", 0, 1)</f>
        <v>274455</v>
      </c>
      <c r="G940" s="17">
        <f>ROUND(MIN(VLOOKUP(CONCATENATE(C940, ":", D940), Pivots_Attractiveness_Score!$C$32:$D$55, 2, FALSE) / E940, 1), 2)</f>
        <v>1</v>
      </c>
      <c r="H940" s="17">
        <f t="shared" si="1"/>
        <v>0.11</v>
      </c>
      <c r="I940" s="17">
        <f t="shared" si="2"/>
        <v>0.02</v>
      </c>
      <c r="J940" s="49">
        <f> IFERROR(ROUND((VLOOKUP(B940, 'Top 50 Cities in Spain Demograp'!A:C, 3, FALSE) - MIN('Top 50 Cities in Spain Demograp'!C:C)) / (MAX('Top 50 Cities in Spain Demograp'!C:C) - MIN('Top 50 Cities in Spain Demograp'!C:C)), 2), "No income data")</f>
        <v>0.31</v>
      </c>
      <c r="K940" s="49">
        <f t="shared" si="3"/>
        <v>0.28</v>
      </c>
    </row>
    <row r="941">
      <c r="A941" s="16" t="s">
        <v>65</v>
      </c>
      <c r="B941" s="16" t="s">
        <v>81</v>
      </c>
      <c r="C941" s="16" t="s">
        <v>64</v>
      </c>
      <c r="D941" s="16" t="s">
        <v>60</v>
      </c>
      <c r="E941" s="17">
        <v>4.0</v>
      </c>
      <c r="F941" s="17">
        <f t="array" ref="F941">XLOOKUP(B941, 'Top 50 Cities in Spain Demograp'!A:A, 'Top 50 Cities in Spain Demograp'!B:B, "No data found", 0, 1)</f>
        <v>274455</v>
      </c>
      <c r="G941" s="17">
        <f>ROUND(MIN(VLOOKUP(CONCATENATE(C941, ":", D941), Pivots_Attractiveness_Score!$C$32:$D$55, 2, FALSE) / E941, 1), 2)</f>
        <v>1</v>
      </c>
      <c r="H941" s="17">
        <f t="shared" si="1"/>
        <v>0</v>
      </c>
      <c r="I941" s="17">
        <f t="shared" si="2"/>
        <v>0.02</v>
      </c>
      <c r="J941" s="49">
        <f> IFERROR(ROUND((VLOOKUP(B941, 'Top 50 Cities in Spain Demograp'!A:C, 3, FALSE) - MIN('Top 50 Cities in Spain Demograp'!C:C)) / (MAX('Top 50 Cities in Spain Demograp'!C:C) - MIN('Top 50 Cities in Spain Demograp'!C:C)), 2), "No income data")</f>
        <v>0.31</v>
      </c>
      <c r="K941" s="49">
        <f t="shared" si="3"/>
        <v>0.24</v>
      </c>
    </row>
    <row r="942">
      <c r="A942" s="16" t="s">
        <v>65</v>
      </c>
      <c r="B942" s="16" t="s">
        <v>82</v>
      </c>
      <c r="C942" s="16" t="s">
        <v>56</v>
      </c>
      <c r="D942" s="16" t="s">
        <v>57</v>
      </c>
      <c r="E942" s="17">
        <v>72.0</v>
      </c>
      <c r="F942" s="17">
        <f t="array" ref="F942">XLOOKUP(B942, 'Top 50 Cities in Spain Demograp'!A:A, 'Top 50 Cities in Spain Demograp'!B:B, "No data found", 0, 1)</f>
        <v>255886</v>
      </c>
      <c r="G942" s="17">
        <f>ROUND(MIN(VLOOKUP(CONCATENATE(C942, ":", D942), Pivots_Attractiveness_Score!$C$32:$D$55, 2, FALSE) / E942, 1), 2)</f>
        <v>1</v>
      </c>
      <c r="H942" s="17">
        <f t="shared" si="1"/>
        <v>0.71</v>
      </c>
      <c r="I942" s="17">
        <f t="shared" si="2"/>
        <v>0.02</v>
      </c>
      <c r="J942" s="49">
        <f> IFERROR(ROUND((VLOOKUP(B942, 'Top 50 Cities in Spain Demograp'!A:C, 3, FALSE) - MIN('Top 50 Cities in Spain Demograp'!C:C)) / (MAX('Top 50 Cities in Spain Demograp'!C:C) - MIN('Top 50 Cities in Spain Demograp'!C:C)), 2), "No income data")</f>
        <v>0.73</v>
      </c>
      <c r="K942" s="49">
        <f t="shared" si="3"/>
        <v>0.56</v>
      </c>
    </row>
    <row r="943">
      <c r="A943" s="16" t="s">
        <v>65</v>
      </c>
      <c r="B943" s="16" t="s">
        <v>82</v>
      </c>
      <c r="C943" s="16" t="s">
        <v>56</v>
      </c>
      <c r="D943" s="16" t="s">
        <v>58</v>
      </c>
      <c r="E943" s="17">
        <v>69.0</v>
      </c>
      <c r="F943" s="17">
        <f t="array" ref="F943">XLOOKUP(B943, 'Top 50 Cities in Spain Demograp'!A:A, 'Top 50 Cities in Spain Demograp'!B:B, "No data found", 0, 1)</f>
        <v>255886</v>
      </c>
      <c r="G943" s="17">
        <f>ROUND(MIN(VLOOKUP(CONCATENATE(C943, ":", D943), Pivots_Attractiveness_Score!$C$32:$D$55, 2, FALSE) / E943, 1), 2)</f>
        <v>1</v>
      </c>
      <c r="H943" s="17">
        <f t="shared" si="1"/>
        <v>0.68</v>
      </c>
      <c r="I943" s="17">
        <f t="shared" si="2"/>
        <v>0.02</v>
      </c>
      <c r="J943" s="49">
        <f> IFERROR(ROUND((VLOOKUP(B943, 'Top 50 Cities in Spain Demograp'!A:C, 3, FALSE) - MIN('Top 50 Cities in Spain Demograp'!C:C)) / (MAX('Top 50 Cities in Spain Demograp'!C:C) - MIN('Top 50 Cities in Spain Demograp'!C:C)), 2), "No income data")</f>
        <v>0.73</v>
      </c>
      <c r="K943" s="49">
        <f t="shared" si="3"/>
        <v>0.55</v>
      </c>
    </row>
    <row r="944">
      <c r="A944" s="16" t="s">
        <v>65</v>
      </c>
      <c r="B944" s="16" t="s">
        <v>82</v>
      </c>
      <c r="C944" s="16" t="s">
        <v>56</v>
      </c>
      <c r="D944" s="16" t="s">
        <v>59</v>
      </c>
      <c r="E944" s="17">
        <v>48.0</v>
      </c>
      <c r="F944" s="17">
        <f t="array" ref="F944">XLOOKUP(B944, 'Top 50 Cities in Spain Demograp'!A:A, 'Top 50 Cities in Spain Demograp'!B:B, "No data found", 0, 1)</f>
        <v>255886</v>
      </c>
      <c r="G944" s="17">
        <f>ROUND(MIN(VLOOKUP(CONCATENATE(C944, ":", D944), Pivots_Attractiveness_Score!$C$32:$D$55, 2, FALSE) / E944, 1), 2)</f>
        <v>1</v>
      </c>
      <c r="H944" s="17">
        <f t="shared" si="1"/>
        <v>0.46</v>
      </c>
      <c r="I944" s="17">
        <f t="shared" si="2"/>
        <v>0.02</v>
      </c>
      <c r="J944" s="49">
        <f> IFERROR(ROUND((VLOOKUP(B944, 'Top 50 Cities in Spain Demograp'!A:C, 3, FALSE) - MIN('Top 50 Cities in Spain Demograp'!C:C)) / (MAX('Top 50 Cities in Spain Demograp'!C:C) - MIN('Top 50 Cities in Spain Demograp'!C:C)), 2), "No income data")</f>
        <v>0.73</v>
      </c>
      <c r="K944" s="49">
        <f t="shared" si="3"/>
        <v>0.46</v>
      </c>
    </row>
    <row r="945">
      <c r="A945" s="16" t="s">
        <v>65</v>
      </c>
      <c r="B945" s="16" t="s">
        <v>82</v>
      </c>
      <c r="C945" s="16" t="s">
        <v>56</v>
      </c>
      <c r="D945" s="16" t="s">
        <v>60</v>
      </c>
      <c r="E945" s="17">
        <v>35.0</v>
      </c>
      <c r="F945" s="17">
        <f t="array" ref="F945">XLOOKUP(B945, 'Top 50 Cities in Spain Demograp'!A:A, 'Top 50 Cities in Spain Demograp'!B:B, "No data found", 0, 1)</f>
        <v>255886</v>
      </c>
      <c r="G945" s="17">
        <f>ROUND(MIN(VLOOKUP(CONCATENATE(C945, ":", D945), Pivots_Attractiveness_Score!$C$32:$D$55, 2, FALSE) / E945, 1), 2)</f>
        <v>1</v>
      </c>
      <c r="H945" s="17">
        <f t="shared" si="1"/>
        <v>0.32</v>
      </c>
      <c r="I945" s="17">
        <f t="shared" si="2"/>
        <v>0.02</v>
      </c>
      <c r="J945" s="49">
        <f> IFERROR(ROUND((VLOOKUP(B945, 'Top 50 Cities in Spain Demograp'!A:C, 3, FALSE) - MIN('Top 50 Cities in Spain Demograp'!C:C)) / (MAX('Top 50 Cities in Spain Demograp'!C:C) - MIN('Top 50 Cities in Spain Demograp'!C:C)), 2), "No income data")</f>
        <v>0.73</v>
      </c>
      <c r="K945" s="49">
        <f t="shared" si="3"/>
        <v>0.41</v>
      </c>
    </row>
    <row r="946">
      <c r="A946" s="16" t="s">
        <v>65</v>
      </c>
      <c r="B946" s="16" t="s">
        <v>82</v>
      </c>
      <c r="C946" s="16" t="s">
        <v>61</v>
      </c>
      <c r="D946" s="16" t="s">
        <v>57</v>
      </c>
      <c r="E946" s="17">
        <v>64.0</v>
      </c>
      <c r="F946" s="17">
        <f t="array" ref="F946">XLOOKUP(B946, 'Top 50 Cities in Spain Demograp'!A:A, 'Top 50 Cities in Spain Demograp'!B:B, "No data found", 0, 1)</f>
        <v>255886</v>
      </c>
      <c r="G946" s="17">
        <f>ROUND(MIN(VLOOKUP(CONCATENATE(C946, ":", D946), Pivots_Attractiveness_Score!$C$32:$D$55, 2, FALSE) / E946, 1), 2)</f>
        <v>1</v>
      </c>
      <c r="H946" s="17">
        <f t="shared" si="1"/>
        <v>0.63</v>
      </c>
      <c r="I946" s="17">
        <f t="shared" si="2"/>
        <v>0.02</v>
      </c>
      <c r="J946" s="49">
        <f> IFERROR(ROUND((VLOOKUP(B946, 'Top 50 Cities in Spain Demograp'!A:C, 3, FALSE) - MIN('Top 50 Cities in Spain Demograp'!C:C)) / (MAX('Top 50 Cities in Spain Demograp'!C:C) - MIN('Top 50 Cities in Spain Demograp'!C:C)), 2), "No income data")</f>
        <v>0.73</v>
      </c>
      <c r="K946" s="49">
        <f t="shared" si="3"/>
        <v>0.53</v>
      </c>
    </row>
    <row r="947">
      <c r="A947" s="16" t="s">
        <v>65</v>
      </c>
      <c r="B947" s="16" t="s">
        <v>82</v>
      </c>
      <c r="C947" s="16" t="s">
        <v>61</v>
      </c>
      <c r="D947" s="16" t="s">
        <v>58</v>
      </c>
      <c r="E947" s="17">
        <v>55.0</v>
      </c>
      <c r="F947" s="17">
        <f t="array" ref="F947">XLOOKUP(B947, 'Top 50 Cities in Spain Demograp'!A:A, 'Top 50 Cities in Spain Demograp'!B:B, "No data found", 0, 1)</f>
        <v>255886</v>
      </c>
      <c r="G947" s="17">
        <f>ROUND(MIN(VLOOKUP(CONCATENATE(C947, ":", D947), Pivots_Attractiveness_Score!$C$32:$D$55, 2, FALSE) / E947, 1), 2)</f>
        <v>1</v>
      </c>
      <c r="H947" s="17">
        <f t="shared" si="1"/>
        <v>0.53</v>
      </c>
      <c r="I947" s="17">
        <f t="shared" si="2"/>
        <v>0.02</v>
      </c>
      <c r="J947" s="49">
        <f> IFERROR(ROUND((VLOOKUP(B947, 'Top 50 Cities in Spain Demograp'!A:C, 3, FALSE) - MIN('Top 50 Cities in Spain Demograp'!C:C)) / (MAX('Top 50 Cities in Spain Demograp'!C:C) - MIN('Top 50 Cities in Spain Demograp'!C:C)), 2), "No income data")</f>
        <v>0.73</v>
      </c>
      <c r="K947" s="49">
        <f t="shared" si="3"/>
        <v>0.49</v>
      </c>
    </row>
    <row r="948">
      <c r="A948" s="16" t="s">
        <v>65</v>
      </c>
      <c r="B948" s="16" t="s">
        <v>82</v>
      </c>
      <c r="C948" s="16" t="s">
        <v>61</v>
      </c>
      <c r="D948" s="16" t="s">
        <v>59</v>
      </c>
      <c r="E948" s="17">
        <v>35.0</v>
      </c>
      <c r="F948" s="17">
        <f t="array" ref="F948">XLOOKUP(B948, 'Top 50 Cities in Spain Demograp'!A:A, 'Top 50 Cities in Spain Demograp'!B:B, "No data found", 0, 1)</f>
        <v>255886</v>
      </c>
      <c r="G948" s="17">
        <f>ROUND(MIN(VLOOKUP(CONCATENATE(C948, ":", D948), Pivots_Attractiveness_Score!$C$32:$D$55, 2, FALSE) / E948, 1), 2)</f>
        <v>1</v>
      </c>
      <c r="H948" s="17">
        <f t="shared" si="1"/>
        <v>0.32</v>
      </c>
      <c r="I948" s="17">
        <f t="shared" si="2"/>
        <v>0.02</v>
      </c>
      <c r="J948" s="49">
        <f> IFERROR(ROUND((VLOOKUP(B948, 'Top 50 Cities in Spain Demograp'!A:C, 3, FALSE) - MIN('Top 50 Cities in Spain Demograp'!C:C)) / (MAX('Top 50 Cities in Spain Demograp'!C:C) - MIN('Top 50 Cities in Spain Demograp'!C:C)), 2), "No income data")</f>
        <v>0.73</v>
      </c>
      <c r="K948" s="49">
        <f t="shared" si="3"/>
        <v>0.41</v>
      </c>
    </row>
    <row r="949">
      <c r="A949" s="16" t="s">
        <v>65</v>
      </c>
      <c r="B949" s="16" t="s">
        <v>82</v>
      </c>
      <c r="C949" s="16" t="s">
        <v>61</v>
      </c>
      <c r="D949" s="16" t="s">
        <v>60</v>
      </c>
      <c r="E949" s="17">
        <v>25.0</v>
      </c>
      <c r="F949" s="17">
        <f t="array" ref="F949">XLOOKUP(B949, 'Top 50 Cities in Spain Demograp'!A:A, 'Top 50 Cities in Spain Demograp'!B:B, "No data found", 0, 1)</f>
        <v>255886</v>
      </c>
      <c r="G949" s="17">
        <f>ROUND(MIN(VLOOKUP(CONCATENATE(C949, ":", D949), Pivots_Attractiveness_Score!$C$32:$D$55, 2, FALSE) / E949, 1), 2)</f>
        <v>1</v>
      </c>
      <c r="H949" s="17">
        <f t="shared" si="1"/>
        <v>0.22</v>
      </c>
      <c r="I949" s="17">
        <f t="shared" si="2"/>
        <v>0.02</v>
      </c>
      <c r="J949" s="49">
        <f> IFERROR(ROUND((VLOOKUP(B949, 'Top 50 Cities in Spain Demograp'!A:C, 3, FALSE) - MIN('Top 50 Cities in Spain Demograp'!C:C)) / (MAX('Top 50 Cities in Spain Demograp'!C:C) - MIN('Top 50 Cities in Spain Demograp'!C:C)), 2), "No income data")</f>
        <v>0.73</v>
      </c>
      <c r="K949" s="49">
        <f t="shared" si="3"/>
        <v>0.37</v>
      </c>
    </row>
    <row r="950">
      <c r="A950" s="16" t="s">
        <v>65</v>
      </c>
      <c r="B950" s="16" t="s">
        <v>82</v>
      </c>
      <c r="C950" s="16" t="s">
        <v>62</v>
      </c>
      <c r="D950" s="16" t="s">
        <v>57</v>
      </c>
      <c r="E950" s="17">
        <v>62.0</v>
      </c>
      <c r="F950" s="17">
        <f t="array" ref="F950">XLOOKUP(B950, 'Top 50 Cities in Spain Demograp'!A:A, 'Top 50 Cities in Spain Demograp'!B:B, "No data found", 0, 1)</f>
        <v>255886</v>
      </c>
      <c r="G950" s="17">
        <f>ROUND(MIN(VLOOKUP(CONCATENATE(C950, ":", D950), Pivots_Attractiveness_Score!$C$32:$D$55, 2, FALSE) / E950, 1), 2)</f>
        <v>1</v>
      </c>
      <c r="H950" s="17">
        <f t="shared" si="1"/>
        <v>0.6</v>
      </c>
      <c r="I950" s="17">
        <f t="shared" si="2"/>
        <v>0.02</v>
      </c>
      <c r="J950" s="49">
        <f> IFERROR(ROUND((VLOOKUP(B950, 'Top 50 Cities in Spain Demograp'!A:C, 3, FALSE) - MIN('Top 50 Cities in Spain Demograp'!C:C)) / (MAX('Top 50 Cities in Spain Demograp'!C:C) - MIN('Top 50 Cities in Spain Demograp'!C:C)), 2), "No income data")</f>
        <v>0.73</v>
      </c>
      <c r="K950" s="49">
        <f t="shared" si="3"/>
        <v>0.52</v>
      </c>
    </row>
    <row r="951">
      <c r="A951" s="16" t="s">
        <v>65</v>
      </c>
      <c r="B951" s="16" t="s">
        <v>82</v>
      </c>
      <c r="C951" s="16" t="s">
        <v>62</v>
      </c>
      <c r="D951" s="16" t="s">
        <v>58</v>
      </c>
      <c r="E951" s="17">
        <v>54.0</v>
      </c>
      <c r="F951" s="17">
        <f t="array" ref="F951">XLOOKUP(B951, 'Top 50 Cities in Spain Demograp'!A:A, 'Top 50 Cities in Spain Demograp'!B:B, "No data found", 0, 1)</f>
        <v>255886</v>
      </c>
      <c r="G951" s="17">
        <f>ROUND(MIN(VLOOKUP(CONCATENATE(C951, ":", D951), Pivots_Attractiveness_Score!$C$32:$D$55, 2, FALSE) / E951, 1), 2)</f>
        <v>1</v>
      </c>
      <c r="H951" s="17">
        <f t="shared" si="1"/>
        <v>0.52</v>
      </c>
      <c r="I951" s="17">
        <f t="shared" si="2"/>
        <v>0.02</v>
      </c>
      <c r="J951" s="49">
        <f> IFERROR(ROUND((VLOOKUP(B951, 'Top 50 Cities in Spain Demograp'!A:C, 3, FALSE) - MIN('Top 50 Cities in Spain Demograp'!C:C)) / (MAX('Top 50 Cities in Spain Demograp'!C:C) - MIN('Top 50 Cities in Spain Demograp'!C:C)), 2), "No income data")</f>
        <v>0.73</v>
      </c>
      <c r="K951" s="49">
        <f t="shared" si="3"/>
        <v>0.49</v>
      </c>
    </row>
    <row r="952">
      <c r="A952" s="16" t="s">
        <v>65</v>
      </c>
      <c r="B952" s="16" t="s">
        <v>82</v>
      </c>
      <c r="C952" s="16" t="s">
        <v>62</v>
      </c>
      <c r="D952" s="16" t="s">
        <v>59</v>
      </c>
      <c r="E952" s="17">
        <v>32.0</v>
      </c>
      <c r="F952" s="17">
        <f t="array" ref="F952">XLOOKUP(B952, 'Top 50 Cities in Spain Demograp'!A:A, 'Top 50 Cities in Spain Demograp'!B:B, "No data found", 0, 1)</f>
        <v>255886</v>
      </c>
      <c r="G952" s="17">
        <f>ROUND(MIN(VLOOKUP(CONCATENATE(C952, ":", D952), Pivots_Attractiveness_Score!$C$32:$D$55, 2, FALSE) / E952, 1), 2)</f>
        <v>1</v>
      </c>
      <c r="H952" s="17">
        <f t="shared" si="1"/>
        <v>0.29</v>
      </c>
      <c r="I952" s="17">
        <f t="shared" si="2"/>
        <v>0.02</v>
      </c>
      <c r="J952" s="49">
        <f> IFERROR(ROUND((VLOOKUP(B952, 'Top 50 Cities in Spain Demograp'!A:C, 3, FALSE) - MIN('Top 50 Cities in Spain Demograp'!C:C)) / (MAX('Top 50 Cities in Spain Demograp'!C:C) - MIN('Top 50 Cities in Spain Demograp'!C:C)), 2), "No income data")</f>
        <v>0.73</v>
      </c>
      <c r="K952" s="49">
        <f t="shared" si="3"/>
        <v>0.4</v>
      </c>
    </row>
    <row r="953">
      <c r="A953" s="16" t="s">
        <v>65</v>
      </c>
      <c r="B953" s="16" t="s">
        <v>82</v>
      </c>
      <c r="C953" s="16" t="s">
        <v>62</v>
      </c>
      <c r="D953" s="16" t="s">
        <v>60</v>
      </c>
      <c r="E953" s="17">
        <v>22.0</v>
      </c>
      <c r="F953" s="17">
        <f t="array" ref="F953">XLOOKUP(B953, 'Top 50 Cities in Spain Demograp'!A:A, 'Top 50 Cities in Spain Demograp'!B:B, "No data found", 0, 1)</f>
        <v>255886</v>
      </c>
      <c r="G953" s="17">
        <f>ROUND(MIN(VLOOKUP(CONCATENATE(C953, ":", D953), Pivots_Attractiveness_Score!$C$32:$D$55, 2, FALSE) / E953, 1), 2)</f>
        <v>1</v>
      </c>
      <c r="H953" s="17">
        <f t="shared" si="1"/>
        <v>0.19</v>
      </c>
      <c r="I953" s="17">
        <f t="shared" si="2"/>
        <v>0.02</v>
      </c>
      <c r="J953" s="49">
        <f> IFERROR(ROUND((VLOOKUP(B953, 'Top 50 Cities in Spain Demograp'!A:C, 3, FALSE) - MIN('Top 50 Cities in Spain Demograp'!C:C)) / (MAX('Top 50 Cities in Spain Demograp'!C:C) - MIN('Top 50 Cities in Spain Demograp'!C:C)), 2), "No income data")</f>
        <v>0.73</v>
      </c>
      <c r="K953" s="49">
        <f t="shared" si="3"/>
        <v>0.36</v>
      </c>
    </row>
    <row r="954">
      <c r="A954" s="16" t="s">
        <v>65</v>
      </c>
      <c r="B954" s="16" t="s">
        <v>82</v>
      </c>
      <c r="C954" s="16" t="s">
        <v>63</v>
      </c>
      <c r="D954" s="16" t="s">
        <v>57</v>
      </c>
      <c r="E954" s="17">
        <v>58.0</v>
      </c>
      <c r="F954" s="17">
        <f t="array" ref="F954">XLOOKUP(B954, 'Top 50 Cities in Spain Demograp'!A:A, 'Top 50 Cities in Spain Demograp'!B:B, "No data found", 0, 1)</f>
        <v>255886</v>
      </c>
      <c r="G954" s="17">
        <f>ROUND(MIN(VLOOKUP(CONCATENATE(C954, ":", D954), Pivots_Attractiveness_Score!$C$32:$D$55, 2, FALSE) / E954, 1), 2)</f>
        <v>1</v>
      </c>
      <c r="H954" s="17">
        <f t="shared" si="1"/>
        <v>0.56</v>
      </c>
      <c r="I954" s="17">
        <f t="shared" si="2"/>
        <v>0.02</v>
      </c>
      <c r="J954" s="49">
        <f> IFERROR(ROUND((VLOOKUP(B954, 'Top 50 Cities in Spain Demograp'!A:C, 3, FALSE) - MIN('Top 50 Cities in Spain Demograp'!C:C)) / (MAX('Top 50 Cities in Spain Demograp'!C:C) - MIN('Top 50 Cities in Spain Demograp'!C:C)), 2), "No income data")</f>
        <v>0.73</v>
      </c>
      <c r="K954" s="49">
        <f t="shared" si="3"/>
        <v>0.5</v>
      </c>
    </row>
    <row r="955">
      <c r="A955" s="16" t="s">
        <v>65</v>
      </c>
      <c r="B955" s="16" t="s">
        <v>82</v>
      </c>
      <c r="C955" s="16" t="s">
        <v>63</v>
      </c>
      <c r="D955" s="16" t="s">
        <v>58</v>
      </c>
      <c r="E955" s="17">
        <v>50.0</v>
      </c>
      <c r="F955" s="17">
        <f t="array" ref="F955">XLOOKUP(B955, 'Top 50 Cities in Spain Demograp'!A:A, 'Top 50 Cities in Spain Demograp'!B:B, "No data found", 0, 1)</f>
        <v>255886</v>
      </c>
      <c r="G955" s="17">
        <f>ROUND(MIN(VLOOKUP(CONCATENATE(C955, ":", D955), Pivots_Attractiveness_Score!$C$32:$D$55, 2, FALSE) / E955, 1), 2)</f>
        <v>1</v>
      </c>
      <c r="H955" s="17">
        <f t="shared" si="1"/>
        <v>0.48</v>
      </c>
      <c r="I955" s="17">
        <f t="shared" si="2"/>
        <v>0.02</v>
      </c>
      <c r="J955" s="49">
        <f> IFERROR(ROUND((VLOOKUP(B955, 'Top 50 Cities in Spain Demograp'!A:C, 3, FALSE) - MIN('Top 50 Cities in Spain Demograp'!C:C)) / (MAX('Top 50 Cities in Spain Demograp'!C:C) - MIN('Top 50 Cities in Spain Demograp'!C:C)), 2), "No income data")</f>
        <v>0.73</v>
      </c>
      <c r="K955" s="49">
        <f t="shared" si="3"/>
        <v>0.47</v>
      </c>
    </row>
    <row r="956">
      <c r="A956" s="16" t="s">
        <v>65</v>
      </c>
      <c r="B956" s="16" t="s">
        <v>82</v>
      </c>
      <c r="C956" s="16" t="s">
        <v>63</v>
      </c>
      <c r="D956" s="16" t="s">
        <v>59</v>
      </c>
      <c r="E956" s="17">
        <v>30.0</v>
      </c>
      <c r="F956" s="17">
        <f t="array" ref="F956">XLOOKUP(B956, 'Top 50 Cities in Spain Demograp'!A:A, 'Top 50 Cities in Spain Demograp'!B:B, "No data found", 0, 1)</f>
        <v>255886</v>
      </c>
      <c r="G956" s="17">
        <f>ROUND(MIN(VLOOKUP(CONCATENATE(C956, ":", D956), Pivots_Attractiveness_Score!$C$32:$D$55, 2, FALSE) / E956, 1), 2)</f>
        <v>1</v>
      </c>
      <c r="H956" s="17">
        <f t="shared" si="1"/>
        <v>0.27</v>
      </c>
      <c r="I956" s="17">
        <f t="shared" si="2"/>
        <v>0.02</v>
      </c>
      <c r="J956" s="49">
        <f> IFERROR(ROUND((VLOOKUP(B956, 'Top 50 Cities in Spain Demograp'!A:C, 3, FALSE) - MIN('Top 50 Cities in Spain Demograp'!C:C)) / (MAX('Top 50 Cities in Spain Demograp'!C:C) - MIN('Top 50 Cities in Spain Demograp'!C:C)), 2), "No income data")</f>
        <v>0.73</v>
      </c>
      <c r="K956" s="49">
        <f t="shared" si="3"/>
        <v>0.39</v>
      </c>
    </row>
    <row r="957">
      <c r="A957" s="16" t="s">
        <v>65</v>
      </c>
      <c r="B957" s="16" t="s">
        <v>82</v>
      </c>
      <c r="C957" s="16" t="s">
        <v>63</v>
      </c>
      <c r="D957" s="16" t="s">
        <v>60</v>
      </c>
      <c r="E957" s="17">
        <v>20.0</v>
      </c>
      <c r="F957" s="17">
        <f t="array" ref="F957">XLOOKUP(B957, 'Top 50 Cities in Spain Demograp'!A:A, 'Top 50 Cities in Spain Demograp'!B:B, "No data found", 0, 1)</f>
        <v>255886</v>
      </c>
      <c r="G957" s="17">
        <f>ROUND(MIN(VLOOKUP(CONCATENATE(C957, ":", D957), Pivots_Attractiveness_Score!$C$32:$D$55, 2, FALSE) / E957, 1), 2)</f>
        <v>1</v>
      </c>
      <c r="H957" s="17">
        <f t="shared" si="1"/>
        <v>0.17</v>
      </c>
      <c r="I957" s="17">
        <f t="shared" si="2"/>
        <v>0.02</v>
      </c>
      <c r="J957" s="49">
        <f> IFERROR(ROUND((VLOOKUP(B957, 'Top 50 Cities in Spain Demograp'!A:C, 3, FALSE) - MIN('Top 50 Cities in Spain Demograp'!C:C)) / (MAX('Top 50 Cities in Spain Demograp'!C:C) - MIN('Top 50 Cities in Spain Demograp'!C:C)), 2), "No income data")</f>
        <v>0.73</v>
      </c>
      <c r="K957" s="49">
        <f t="shared" si="3"/>
        <v>0.35</v>
      </c>
    </row>
    <row r="958">
      <c r="A958" s="16" t="s">
        <v>65</v>
      </c>
      <c r="B958" s="16" t="s">
        <v>82</v>
      </c>
      <c r="C958" s="16" t="s">
        <v>64</v>
      </c>
      <c r="D958" s="16" t="s">
        <v>57</v>
      </c>
      <c r="E958" s="17">
        <v>30.0</v>
      </c>
      <c r="F958" s="17">
        <f t="array" ref="F958">XLOOKUP(B958, 'Top 50 Cities in Spain Demograp'!A:A, 'Top 50 Cities in Spain Demograp'!B:B, "No data found", 0, 1)</f>
        <v>255886</v>
      </c>
      <c r="G958" s="17">
        <f>ROUND(MIN(VLOOKUP(CONCATENATE(C958, ":", D958), Pivots_Attractiveness_Score!$C$32:$D$55, 2, FALSE) / E958, 1), 2)</f>
        <v>1</v>
      </c>
      <c r="H958" s="17">
        <f t="shared" si="1"/>
        <v>0.27</v>
      </c>
      <c r="I958" s="17">
        <f t="shared" si="2"/>
        <v>0.02</v>
      </c>
      <c r="J958" s="49">
        <f> IFERROR(ROUND((VLOOKUP(B958, 'Top 50 Cities in Spain Demograp'!A:C, 3, FALSE) - MIN('Top 50 Cities in Spain Demograp'!C:C)) / (MAX('Top 50 Cities in Spain Demograp'!C:C) - MIN('Top 50 Cities in Spain Demograp'!C:C)), 2), "No income data")</f>
        <v>0.73</v>
      </c>
      <c r="K958" s="49">
        <f t="shared" si="3"/>
        <v>0.39</v>
      </c>
    </row>
    <row r="959">
      <c r="A959" s="16" t="s">
        <v>65</v>
      </c>
      <c r="B959" s="16" t="s">
        <v>82</v>
      </c>
      <c r="C959" s="16" t="s">
        <v>64</v>
      </c>
      <c r="D959" s="16" t="s">
        <v>58</v>
      </c>
      <c r="E959" s="17">
        <v>10.0</v>
      </c>
      <c r="F959" s="17">
        <f t="array" ref="F959">XLOOKUP(B959, 'Top 50 Cities in Spain Demograp'!A:A, 'Top 50 Cities in Spain Demograp'!B:B, "No data found", 0, 1)</f>
        <v>255886</v>
      </c>
      <c r="G959" s="17">
        <f>ROUND(MIN(VLOOKUP(CONCATENATE(C959, ":", D959), Pivots_Attractiveness_Score!$C$32:$D$55, 2, FALSE) / E959, 1), 2)</f>
        <v>1</v>
      </c>
      <c r="H959" s="17">
        <f t="shared" si="1"/>
        <v>0.06</v>
      </c>
      <c r="I959" s="17">
        <f t="shared" si="2"/>
        <v>0.02</v>
      </c>
      <c r="J959" s="49">
        <f> IFERROR(ROUND((VLOOKUP(B959, 'Top 50 Cities in Spain Demograp'!A:C, 3, FALSE) - MIN('Top 50 Cities in Spain Demograp'!C:C)) / (MAX('Top 50 Cities in Spain Demograp'!C:C) - MIN('Top 50 Cities in Spain Demograp'!C:C)), 2), "No income data")</f>
        <v>0.73</v>
      </c>
      <c r="K959" s="49">
        <f t="shared" si="3"/>
        <v>0.3</v>
      </c>
    </row>
    <row r="960">
      <c r="A960" s="16" t="s">
        <v>65</v>
      </c>
      <c r="B960" s="16" t="s">
        <v>82</v>
      </c>
      <c r="C960" s="16" t="s">
        <v>64</v>
      </c>
      <c r="D960" s="16" t="s">
        <v>59</v>
      </c>
      <c r="E960" s="17">
        <v>18.0</v>
      </c>
      <c r="F960" s="17">
        <f t="array" ref="F960">XLOOKUP(B960, 'Top 50 Cities in Spain Demograp'!A:A, 'Top 50 Cities in Spain Demograp'!B:B, "No data found", 0, 1)</f>
        <v>255886</v>
      </c>
      <c r="G960" s="17">
        <f>ROUND(MIN(VLOOKUP(CONCATENATE(C960, ":", D960), Pivots_Attractiveness_Score!$C$32:$D$55, 2, FALSE) / E960, 1), 2)</f>
        <v>1</v>
      </c>
      <c r="H960" s="17">
        <f t="shared" si="1"/>
        <v>0.15</v>
      </c>
      <c r="I960" s="17">
        <f t="shared" si="2"/>
        <v>0.02</v>
      </c>
      <c r="J960" s="49">
        <f> IFERROR(ROUND((VLOOKUP(B960, 'Top 50 Cities in Spain Demograp'!A:C, 3, FALSE) - MIN('Top 50 Cities in Spain Demograp'!C:C)) / (MAX('Top 50 Cities in Spain Demograp'!C:C) - MIN('Top 50 Cities in Spain Demograp'!C:C)), 2), "No income data")</f>
        <v>0.73</v>
      </c>
      <c r="K960" s="49">
        <f t="shared" si="3"/>
        <v>0.34</v>
      </c>
    </row>
    <row r="961">
      <c r="A961" s="16" t="s">
        <v>65</v>
      </c>
      <c r="B961" s="16" t="s">
        <v>82</v>
      </c>
      <c r="C961" s="16" t="s">
        <v>64</v>
      </c>
      <c r="D961" s="16" t="s">
        <v>60</v>
      </c>
      <c r="E961" s="17">
        <v>4.0</v>
      </c>
      <c r="F961" s="17">
        <f t="array" ref="F961">XLOOKUP(B961, 'Top 50 Cities in Spain Demograp'!A:A, 'Top 50 Cities in Spain Demograp'!B:B, "No data found", 0, 1)</f>
        <v>255886</v>
      </c>
      <c r="G961" s="17">
        <f>ROUND(MIN(VLOOKUP(CONCATENATE(C961, ":", D961), Pivots_Attractiveness_Score!$C$32:$D$55, 2, FALSE) / E961, 1), 2)</f>
        <v>1</v>
      </c>
      <c r="H961" s="17">
        <f t="shared" si="1"/>
        <v>0</v>
      </c>
      <c r="I961" s="17">
        <f t="shared" si="2"/>
        <v>0.02</v>
      </c>
      <c r="J961" s="49">
        <f> IFERROR(ROUND((VLOOKUP(B961, 'Top 50 Cities in Spain Demograp'!A:C, 3, FALSE) - MIN('Top 50 Cities in Spain Demograp'!C:C)) / (MAX('Top 50 Cities in Spain Demograp'!C:C) - MIN('Top 50 Cities in Spain Demograp'!C:C)), 2), "No income data")</f>
        <v>0.73</v>
      </c>
      <c r="K961" s="49">
        <f t="shared" si="3"/>
        <v>0.28</v>
      </c>
    </row>
    <row r="962">
      <c r="A962" s="16" t="s">
        <v>65</v>
      </c>
      <c r="B962" s="16" t="s">
        <v>83</v>
      </c>
      <c r="C962" s="16" t="s">
        <v>56</v>
      </c>
      <c r="D962" s="16" t="s">
        <v>57</v>
      </c>
      <c r="E962" s="17">
        <v>74.0</v>
      </c>
      <c r="F962" s="17">
        <f t="array" ref="F962">XLOOKUP(B962, 'Top 50 Cities in Spain Demograp'!A:A, 'Top 50 Cities in Spain Demograp'!B:B, "No data found", 0, 1)</f>
        <v>249255</v>
      </c>
      <c r="G962" s="17">
        <f>ROUND(MIN(VLOOKUP(CONCATENATE(C962, ":", D962), Pivots_Attractiveness_Score!$C$32:$D$55, 2, FALSE) / E962, 1), 2)</f>
        <v>1</v>
      </c>
      <c r="H962" s="17">
        <f t="shared" si="1"/>
        <v>0.73</v>
      </c>
      <c r="I962" s="17">
        <f t="shared" si="2"/>
        <v>0.02</v>
      </c>
      <c r="J962" s="49">
        <f> IFERROR(ROUND((VLOOKUP(B962, 'Top 50 Cities in Spain Demograp'!A:C, 3, FALSE) - MIN('Top 50 Cities in Spain Demograp'!C:C)) / (MAX('Top 50 Cities in Spain Demograp'!C:C) - MIN('Top 50 Cities in Spain Demograp'!C:C)), 2), "No income data")</f>
        <v>0.72</v>
      </c>
      <c r="K962" s="49">
        <f t="shared" si="3"/>
        <v>0.57</v>
      </c>
    </row>
    <row r="963">
      <c r="A963" s="16" t="s">
        <v>65</v>
      </c>
      <c r="B963" s="16" t="s">
        <v>83</v>
      </c>
      <c r="C963" s="16" t="s">
        <v>56</v>
      </c>
      <c r="D963" s="16" t="s">
        <v>58</v>
      </c>
      <c r="E963" s="17">
        <v>71.0</v>
      </c>
      <c r="F963" s="17">
        <f t="array" ref="F963">XLOOKUP(B963, 'Top 50 Cities in Spain Demograp'!A:A, 'Top 50 Cities in Spain Demograp'!B:B, "No data found", 0, 1)</f>
        <v>249255</v>
      </c>
      <c r="G963" s="17">
        <f>ROUND(MIN(VLOOKUP(CONCATENATE(C963, ":", D963), Pivots_Attractiveness_Score!$C$32:$D$55, 2, FALSE) / E963, 1), 2)</f>
        <v>1</v>
      </c>
      <c r="H963" s="17">
        <f t="shared" si="1"/>
        <v>0.7</v>
      </c>
      <c r="I963" s="17">
        <f t="shared" si="2"/>
        <v>0.02</v>
      </c>
      <c r="J963" s="49">
        <f> IFERROR(ROUND((VLOOKUP(B963, 'Top 50 Cities in Spain Demograp'!A:C, 3, FALSE) - MIN('Top 50 Cities in Spain Demograp'!C:C)) / (MAX('Top 50 Cities in Spain Demograp'!C:C) - MIN('Top 50 Cities in Spain Demograp'!C:C)), 2), "No income data")</f>
        <v>0.72</v>
      </c>
      <c r="K963" s="49">
        <f t="shared" si="3"/>
        <v>0.56</v>
      </c>
    </row>
    <row r="964">
      <c r="A964" s="16" t="s">
        <v>65</v>
      </c>
      <c r="B964" s="16" t="s">
        <v>83</v>
      </c>
      <c r="C964" s="16" t="s">
        <v>56</v>
      </c>
      <c r="D964" s="16" t="s">
        <v>59</v>
      </c>
      <c r="E964" s="17">
        <v>46.0</v>
      </c>
      <c r="F964" s="17">
        <f t="array" ref="F964">XLOOKUP(B964, 'Top 50 Cities in Spain Demograp'!A:A, 'Top 50 Cities in Spain Demograp'!B:B, "No data found", 0, 1)</f>
        <v>249255</v>
      </c>
      <c r="G964" s="17">
        <f>ROUND(MIN(VLOOKUP(CONCATENATE(C964, ":", D964), Pivots_Attractiveness_Score!$C$32:$D$55, 2, FALSE) / E964, 1), 2)</f>
        <v>1</v>
      </c>
      <c r="H964" s="17">
        <f t="shared" si="1"/>
        <v>0.44</v>
      </c>
      <c r="I964" s="17">
        <f t="shared" si="2"/>
        <v>0.02</v>
      </c>
      <c r="J964" s="49">
        <f> IFERROR(ROUND((VLOOKUP(B964, 'Top 50 Cities in Spain Demograp'!A:C, 3, FALSE) - MIN('Top 50 Cities in Spain Demograp'!C:C)) / (MAX('Top 50 Cities in Spain Demograp'!C:C) - MIN('Top 50 Cities in Spain Demograp'!C:C)), 2), "No income data")</f>
        <v>0.72</v>
      </c>
      <c r="K964" s="49">
        <f t="shared" si="3"/>
        <v>0.45</v>
      </c>
    </row>
    <row r="965">
      <c r="A965" s="16" t="s">
        <v>65</v>
      </c>
      <c r="B965" s="16" t="s">
        <v>83</v>
      </c>
      <c r="C965" s="16" t="s">
        <v>56</v>
      </c>
      <c r="D965" s="16" t="s">
        <v>60</v>
      </c>
      <c r="E965" s="17">
        <v>58.0</v>
      </c>
      <c r="F965" s="17">
        <f t="array" ref="F965">XLOOKUP(B965, 'Top 50 Cities in Spain Demograp'!A:A, 'Top 50 Cities in Spain Demograp'!B:B, "No data found", 0, 1)</f>
        <v>249255</v>
      </c>
      <c r="G965" s="17">
        <f>ROUND(MIN(VLOOKUP(CONCATENATE(C965, ":", D965), Pivots_Attractiveness_Score!$C$32:$D$55, 2, FALSE) / E965, 1), 2)</f>
        <v>1</v>
      </c>
      <c r="H965" s="17">
        <f t="shared" si="1"/>
        <v>0.56</v>
      </c>
      <c r="I965" s="17">
        <f t="shared" si="2"/>
        <v>0.02</v>
      </c>
      <c r="J965" s="49">
        <f> IFERROR(ROUND((VLOOKUP(B965, 'Top 50 Cities in Spain Demograp'!A:C, 3, FALSE) - MIN('Top 50 Cities in Spain Demograp'!C:C)) / (MAX('Top 50 Cities in Spain Demograp'!C:C) - MIN('Top 50 Cities in Spain Demograp'!C:C)), 2), "No income data")</f>
        <v>0.72</v>
      </c>
      <c r="K965" s="49">
        <f t="shared" si="3"/>
        <v>0.5</v>
      </c>
    </row>
    <row r="966">
      <c r="A966" s="16" t="s">
        <v>65</v>
      </c>
      <c r="B966" s="16" t="s">
        <v>83</v>
      </c>
      <c r="C966" s="16" t="s">
        <v>61</v>
      </c>
      <c r="D966" s="16" t="s">
        <v>57</v>
      </c>
      <c r="E966" s="17">
        <v>66.0</v>
      </c>
      <c r="F966" s="17">
        <f t="array" ref="F966">XLOOKUP(B966, 'Top 50 Cities in Spain Demograp'!A:A, 'Top 50 Cities in Spain Demograp'!B:B, "No data found", 0, 1)</f>
        <v>249255</v>
      </c>
      <c r="G966" s="17">
        <f>ROUND(MIN(VLOOKUP(CONCATENATE(C966, ":", D966), Pivots_Attractiveness_Score!$C$32:$D$55, 2, FALSE) / E966, 1), 2)</f>
        <v>1</v>
      </c>
      <c r="H966" s="17">
        <f t="shared" si="1"/>
        <v>0.65</v>
      </c>
      <c r="I966" s="17">
        <f t="shared" si="2"/>
        <v>0.02</v>
      </c>
      <c r="J966" s="49">
        <f> IFERROR(ROUND((VLOOKUP(B966, 'Top 50 Cities in Spain Demograp'!A:C, 3, FALSE) - MIN('Top 50 Cities in Spain Demograp'!C:C)) / (MAX('Top 50 Cities in Spain Demograp'!C:C) - MIN('Top 50 Cities in Spain Demograp'!C:C)), 2), "No income data")</f>
        <v>0.72</v>
      </c>
      <c r="K966" s="49">
        <f t="shared" si="3"/>
        <v>0.54</v>
      </c>
    </row>
    <row r="967">
      <c r="A967" s="16" t="s">
        <v>65</v>
      </c>
      <c r="B967" s="16" t="s">
        <v>83</v>
      </c>
      <c r="C967" s="16" t="s">
        <v>61</v>
      </c>
      <c r="D967" s="16" t="s">
        <v>58</v>
      </c>
      <c r="E967" s="17">
        <v>60.0</v>
      </c>
      <c r="F967" s="17">
        <f t="array" ref="F967">XLOOKUP(B967, 'Top 50 Cities in Spain Demograp'!A:A, 'Top 50 Cities in Spain Demograp'!B:B, "No data found", 0, 1)</f>
        <v>249255</v>
      </c>
      <c r="G967" s="17">
        <f>ROUND(MIN(VLOOKUP(CONCATENATE(C967, ":", D967), Pivots_Attractiveness_Score!$C$32:$D$55, 2, FALSE) / E967, 1), 2)</f>
        <v>1</v>
      </c>
      <c r="H967" s="17">
        <f t="shared" si="1"/>
        <v>0.58</v>
      </c>
      <c r="I967" s="17">
        <f t="shared" si="2"/>
        <v>0.02</v>
      </c>
      <c r="J967" s="49">
        <f> IFERROR(ROUND((VLOOKUP(B967, 'Top 50 Cities in Spain Demograp'!A:C, 3, FALSE) - MIN('Top 50 Cities in Spain Demograp'!C:C)) / (MAX('Top 50 Cities in Spain Demograp'!C:C) - MIN('Top 50 Cities in Spain Demograp'!C:C)), 2), "No income data")</f>
        <v>0.72</v>
      </c>
      <c r="K967" s="49">
        <f t="shared" si="3"/>
        <v>0.51</v>
      </c>
    </row>
    <row r="968">
      <c r="A968" s="16" t="s">
        <v>65</v>
      </c>
      <c r="B968" s="16" t="s">
        <v>83</v>
      </c>
      <c r="C968" s="16" t="s">
        <v>61</v>
      </c>
      <c r="D968" s="16" t="s">
        <v>59</v>
      </c>
      <c r="E968" s="17">
        <v>36.0</v>
      </c>
      <c r="F968" s="17">
        <f t="array" ref="F968">XLOOKUP(B968, 'Top 50 Cities in Spain Demograp'!A:A, 'Top 50 Cities in Spain Demograp'!B:B, "No data found", 0, 1)</f>
        <v>249255</v>
      </c>
      <c r="G968" s="17">
        <f>ROUND(MIN(VLOOKUP(CONCATENATE(C968, ":", D968), Pivots_Attractiveness_Score!$C$32:$D$55, 2, FALSE) / E968, 1), 2)</f>
        <v>1</v>
      </c>
      <c r="H968" s="17">
        <f t="shared" si="1"/>
        <v>0.33</v>
      </c>
      <c r="I968" s="17">
        <f t="shared" si="2"/>
        <v>0.02</v>
      </c>
      <c r="J968" s="49">
        <f> IFERROR(ROUND((VLOOKUP(B968, 'Top 50 Cities in Spain Demograp'!A:C, 3, FALSE) - MIN('Top 50 Cities in Spain Demograp'!C:C)) / (MAX('Top 50 Cities in Spain Demograp'!C:C) - MIN('Top 50 Cities in Spain Demograp'!C:C)), 2), "No income data")</f>
        <v>0.72</v>
      </c>
      <c r="K968" s="49">
        <f t="shared" si="3"/>
        <v>0.41</v>
      </c>
    </row>
    <row r="969">
      <c r="A969" s="16" t="s">
        <v>65</v>
      </c>
      <c r="B969" s="16" t="s">
        <v>83</v>
      </c>
      <c r="C969" s="16" t="s">
        <v>61</v>
      </c>
      <c r="D969" s="16" t="s">
        <v>60</v>
      </c>
      <c r="E969" s="17">
        <v>50.0</v>
      </c>
      <c r="F969" s="17">
        <f t="array" ref="F969">XLOOKUP(B969, 'Top 50 Cities in Spain Demograp'!A:A, 'Top 50 Cities in Spain Demograp'!B:B, "No data found", 0, 1)</f>
        <v>249255</v>
      </c>
      <c r="G969" s="17">
        <f>ROUND(MIN(VLOOKUP(CONCATENATE(C969, ":", D969), Pivots_Attractiveness_Score!$C$32:$D$55, 2, FALSE) / E969, 1), 2)</f>
        <v>1</v>
      </c>
      <c r="H969" s="17">
        <f t="shared" si="1"/>
        <v>0.48</v>
      </c>
      <c r="I969" s="17">
        <f t="shared" si="2"/>
        <v>0.02</v>
      </c>
      <c r="J969" s="49">
        <f> IFERROR(ROUND((VLOOKUP(B969, 'Top 50 Cities in Spain Demograp'!A:C, 3, FALSE) - MIN('Top 50 Cities in Spain Demograp'!C:C)) / (MAX('Top 50 Cities in Spain Demograp'!C:C) - MIN('Top 50 Cities in Spain Demograp'!C:C)), 2), "No income data")</f>
        <v>0.72</v>
      </c>
      <c r="K969" s="49">
        <f t="shared" si="3"/>
        <v>0.47</v>
      </c>
    </row>
    <row r="970">
      <c r="A970" s="16" t="s">
        <v>65</v>
      </c>
      <c r="B970" s="16" t="s">
        <v>83</v>
      </c>
      <c r="C970" s="16" t="s">
        <v>62</v>
      </c>
      <c r="D970" s="16" t="s">
        <v>57</v>
      </c>
      <c r="E970" s="17">
        <v>64.0</v>
      </c>
      <c r="F970" s="17">
        <f t="array" ref="F970">XLOOKUP(B970, 'Top 50 Cities in Spain Demograp'!A:A, 'Top 50 Cities in Spain Demograp'!B:B, "No data found", 0, 1)</f>
        <v>249255</v>
      </c>
      <c r="G970" s="17">
        <f>ROUND(MIN(VLOOKUP(CONCATENATE(C970, ":", D970), Pivots_Attractiveness_Score!$C$32:$D$55, 2, FALSE) / E970, 1), 2)</f>
        <v>1</v>
      </c>
      <c r="H970" s="17">
        <f t="shared" si="1"/>
        <v>0.63</v>
      </c>
      <c r="I970" s="17">
        <f t="shared" si="2"/>
        <v>0.02</v>
      </c>
      <c r="J970" s="49">
        <f> IFERROR(ROUND((VLOOKUP(B970, 'Top 50 Cities in Spain Demograp'!A:C, 3, FALSE) - MIN('Top 50 Cities in Spain Demograp'!C:C)) / (MAX('Top 50 Cities in Spain Demograp'!C:C) - MIN('Top 50 Cities in Spain Demograp'!C:C)), 2), "No income data")</f>
        <v>0.72</v>
      </c>
      <c r="K970" s="49">
        <f t="shared" si="3"/>
        <v>0.53</v>
      </c>
    </row>
    <row r="971">
      <c r="A971" s="16" t="s">
        <v>65</v>
      </c>
      <c r="B971" s="16" t="s">
        <v>83</v>
      </c>
      <c r="C971" s="16" t="s">
        <v>62</v>
      </c>
      <c r="D971" s="16" t="s">
        <v>58</v>
      </c>
      <c r="E971" s="17">
        <v>56.0</v>
      </c>
      <c r="F971" s="17">
        <f t="array" ref="F971">XLOOKUP(B971, 'Top 50 Cities in Spain Demograp'!A:A, 'Top 50 Cities in Spain Demograp'!B:B, "No data found", 0, 1)</f>
        <v>249255</v>
      </c>
      <c r="G971" s="17">
        <f>ROUND(MIN(VLOOKUP(CONCATENATE(C971, ":", D971), Pivots_Attractiveness_Score!$C$32:$D$55, 2, FALSE) / E971, 1), 2)</f>
        <v>1</v>
      </c>
      <c r="H971" s="17">
        <f t="shared" si="1"/>
        <v>0.54</v>
      </c>
      <c r="I971" s="17">
        <f t="shared" si="2"/>
        <v>0.02</v>
      </c>
      <c r="J971" s="49">
        <f> IFERROR(ROUND((VLOOKUP(B971, 'Top 50 Cities in Spain Demograp'!A:C, 3, FALSE) - MIN('Top 50 Cities in Spain Demograp'!C:C)) / (MAX('Top 50 Cities in Spain Demograp'!C:C) - MIN('Top 50 Cities in Spain Demograp'!C:C)), 2), "No income data")</f>
        <v>0.72</v>
      </c>
      <c r="K971" s="49">
        <f t="shared" si="3"/>
        <v>0.49</v>
      </c>
    </row>
    <row r="972">
      <c r="A972" s="16" t="s">
        <v>65</v>
      </c>
      <c r="B972" s="16" t="s">
        <v>83</v>
      </c>
      <c r="C972" s="16" t="s">
        <v>62</v>
      </c>
      <c r="D972" s="16" t="s">
        <v>59</v>
      </c>
      <c r="E972" s="17">
        <v>34.0</v>
      </c>
      <c r="F972" s="17">
        <f t="array" ref="F972">XLOOKUP(B972, 'Top 50 Cities in Spain Demograp'!A:A, 'Top 50 Cities in Spain Demograp'!B:B, "No data found", 0, 1)</f>
        <v>249255</v>
      </c>
      <c r="G972" s="17">
        <f>ROUND(MIN(VLOOKUP(CONCATENATE(C972, ":", D972), Pivots_Attractiveness_Score!$C$32:$D$55, 2, FALSE) / E972, 1), 2)</f>
        <v>1</v>
      </c>
      <c r="H972" s="17">
        <f t="shared" si="1"/>
        <v>0.31</v>
      </c>
      <c r="I972" s="17">
        <f t="shared" si="2"/>
        <v>0.02</v>
      </c>
      <c r="J972" s="49">
        <f> IFERROR(ROUND((VLOOKUP(B972, 'Top 50 Cities in Spain Demograp'!A:C, 3, FALSE) - MIN('Top 50 Cities in Spain Demograp'!C:C)) / (MAX('Top 50 Cities in Spain Demograp'!C:C) - MIN('Top 50 Cities in Spain Demograp'!C:C)), 2), "No income data")</f>
        <v>0.72</v>
      </c>
      <c r="K972" s="49">
        <f t="shared" si="3"/>
        <v>0.4</v>
      </c>
    </row>
    <row r="973">
      <c r="A973" s="16" t="s">
        <v>65</v>
      </c>
      <c r="B973" s="16" t="s">
        <v>83</v>
      </c>
      <c r="C973" s="16" t="s">
        <v>62</v>
      </c>
      <c r="D973" s="16" t="s">
        <v>60</v>
      </c>
      <c r="E973" s="17">
        <v>35.0</v>
      </c>
      <c r="F973" s="17">
        <f t="array" ref="F973">XLOOKUP(B973, 'Top 50 Cities in Spain Demograp'!A:A, 'Top 50 Cities in Spain Demograp'!B:B, "No data found", 0, 1)</f>
        <v>249255</v>
      </c>
      <c r="G973" s="17">
        <f>ROUND(MIN(VLOOKUP(CONCATENATE(C973, ":", D973), Pivots_Attractiveness_Score!$C$32:$D$55, 2, FALSE) / E973, 1), 2)</f>
        <v>1</v>
      </c>
      <c r="H973" s="17">
        <f t="shared" si="1"/>
        <v>0.32</v>
      </c>
      <c r="I973" s="17">
        <f t="shared" si="2"/>
        <v>0.02</v>
      </c>
      <c r="J973" s="49">
        <f> IFERROR(ROUND((VLOOKUP(B973, 'Top 50 Cities in Spain Demograp'!A:C, 3, FALSE) - MIN('Top 50 Cities in Spain Demograp'!C:C)) / (MAX('Top 50 Cities in Spain Demograp'!C:C) - MIN('Top 50 Cities in Spain Demograp'!C:C)), 2), "No income data")</f>
        <v>0.72</v>
      </c>
      <c r="K973" s="49">
        <f t="shared" si="3"/>
        <v>0.41</v>
      </c>
    </row>
    <row r="974">
      <c r="A974" s="16" t="s">
        <v>65</v>
      </c>
      <c r="B974" s="16" t="s">
        <v>83</v>
      </c>
      <c r="C974" s="16" t="s">
        <v>63</v>
      </c>
      <c r="D974" s="16" t="s">
        <v>57</v>
      </c>
      <c r="E974" s="17">
        <v>60.0</v>
      </c>
      <c r="F974" s="17">
        <f t="array" ref="F974">XLOOKUP(B974, 'Top 50 Cities in Spain Demograp'!A:A, 'Top 50 Cities in Spain Demograp'!B:B, "No data found", 0, 1)</f>
        <v>249255</v>
      </c>
      <c r="G974" s="17">
        <f>ROUND(MIN(VLOOKUP(CONCATENATE(C974, ":", D974), Pivots_Attractiveness_Score!$C$32:$D$55, 2, FALSE) / E974, 1), 2)</f>
        <v>1</v>
      </c>
      <c r="H974" s="17">
        <f t="shared" si="1"/>
        <v>0.58</v>
      </c>
      <c r="I974" s="17">
        <f t="shared" si="2"/>
        <v>0.02</v>
      </c>
      <c r="J974" s="49">
        <f> IFERROR(ROUND((VLOOKUP(B974, 'Top 50 Cities in Spain Demograp'!A:C, 3, FALSE) - MIN('Top 50 Cities in Spain Demograp'!C:C)) / (MAX('Top 50 Cities in Spain Demograp'!C:C) - MIN('Top 50 Cities in Spain Demograp'!C:C)), 2), "No income data")</f>
        <v>0.72</v>
      </c>
      <c r="K974" s="49">
        <f t="shared" si="3"/>
        <v>0.51</v>
      </c>
    </row>
    <row r="975">
      <c r="A975" s="16" t="s">
        <v>65</v>
      </c>
      <c r="B975" s="16" t="s">
        <v>83</v>
      </c>
      <c r="C975" s="16" t="s">
        <v>63</v>
      </c>
      <c r="D975" s="16" t="s">
        <v>58</v>
      </c>
      <c r="E975" s="17">
        <v>52.0</v>
      </c>
      <c r="F975" s="17">
        <f t="array" ref="F975">XLOOKUP(B975, 'Top 50 Cities in Spain Demograp'!A:A, 'Top 50 Cities in Spain Demograp'!B:B, "No data found", 0, 1)</f>
        <v>249255</v>
      </c>
      <c r="G975" s="17">
        <f>ROUND(MIN(VLOOKUP(CONCATENATE(C975, ":", D975), Pivots_Attractiveness_Score!$C$32:$D$55, 2, FALSE) / E975, 1), 2)</f>
        <v>1</v>
      </c>
      <c r="H975" s="17">
        <f t="shared" si="1"/>
        <v>0.5</v>
      </c>
      <c r="I975" s="17">
        <f t="shared" si="2"/>
        <v>0.02</v>
      </c>
      <c r="J975" s="49">
        <f> IFERROR(ROUND((VLOOKUP(B975, 'Top 50 Cities in Spain Demograp'!A:C, 3, FALSE) - MIN('Top 50 Cities in Spain Demograp'!C:C)) / (MAX('Top 50 Cities in Spain Demograp'!C:C) - MIN('Top 50 Cities in Spain Demograp'!C:C)), 2), "No income data")</f>
        <v>0.72</v>
      </c>
      <c r="K975" s="49">
        <f t="shared" si="3"/>
        <v>0.48</v>
      </c>
    </row>
    <row r="976">
      <c r="A976" s="16" t="s">
        <v>65</v>
      </c>
      <c r="B976" s="16" t="s">
        <v>83</v>
      </c>
      <c r="C976" s="16" t="s">
        <v>63</v>
      </c>
      <c r="D976" s="16" t="s">
        <v>59</v>
      </c>
      <c r="E976" s="17">
        <v>32.0</v>
      </c>
      <c r="F976" s="17">
        <f t="array" ref="F976">XLOOKUP(B976, 'Top 50 Cities in Spain Demograp'!A:A, 'Top 50 Cities in Spain Demograp'!B:B, "No data found", 0, 1)</f>
        <v>249255</v>
      </c>
      <c r="G976" s="17">
        <f>ROUND(MIN(VLOOKUP(CONCATENATE(C976, ":", D976), Pivots_Attractiveness_Score!$C$32:$D$55, 2, FALSE) / E976, 1), 2)</f>
        <v>1</v>
      </c>
      <c r="H976" s="17">
        <f t="shared" si="1"/>
        <v>0.29</v>
      </c>
      <c r="I976" s="17">
        <f t="shared" si="2"/>
        <v>0.02</v>
      </c>
      <c r="J976" s="49">
        <f> IFERROR(ROUND((VLOOKUP(B976, 'Top 50 Cities in Spain Demograp'!A:C, 3, FALSE) - MIN('Top 50 Cities in Spain Demograp'!C:C)) / (MAX('Top 50 Cities in Spain Demograp'!C:C) - MIN('Top 50 Cities in Spain Demograp'!C:C)), 2), "No income data")</f>
        <v>0.72</v>
      </c>
      <c r="K976" s="49">
        <f t="shared" si="3"/>
        <v>0.39</v>
      </c>
    </row>
    <row r="977">
      <c r="A977" s="16" t="s">
        <v>65</v>
      </c>
      <c r="B977" s="16" t="s">
        <v>83</v>
      </c>
      <c r="C977" s="16" t="s">
        <v>63</v>
      </c>
      <c r="D977" s="16" t="s">
        <v>60</v>
      </c>
      <c r="E977" s="17">
        <v>30.0</v>
      </c>
      <c r="F977" s="17">
        <f t="array" ref="F977">XLOOKUP(B977, 'Top 50 Cities in Spain Demograp'!A:A, 'Top 50 Cities in Spain Demograp'!B:B, "No data found", 0, 1)</f>
        <v>249255</v>
      </c>
      <c r="G977" s="17">
        <f>ROUND(MIN(VLOOKUP(CONCATENATE(C977, ":", D977), Pivots_Attractiveness_Score!$C$32:$D$55, 2, FALSE) / E977, 1), 2)</f>
        <v>1</v>
      </c>
      <c r="H977" s="17">
        <f t="shared" si="1"/>
        <v>0.27</v>
      </c>
      <c r="I977" s="17">
        <f t="shared" si="2"/>
        <v>0.02</v>
      </c>
      <c r="J977" s="49">
        <f> IFERROR(ROUND((VLOOKUP(B977, 'Top 50 Cities in Spain Demograp'!A:C, 3, FALSE) - MIN('Top 50 Cities in Spain Demograp'!C:C)) / (MAX('Top 50 Cities in Spain Demograp'!C:C) - MIN('Top 50 Cities in Spain Demograp'!C:C)), 2), "No income data")</f>
        <v>0.72</v>
      </c>
      <c r="K977" s="49">
        <f t="shared" si="3"/>
        <v>0.39</v>
      </c>
    </row>
    <row r="978">
      <c r="A978" s="16" t="s">
        <v>65</v>
      </c>
      <c r="B978" s="16" t="s">
        <v>83</v>
      </c>
      <c r="C978" s="16" t="s">
        <v>64</v>
      </c>
      <c r="D978" s="16" t="s">
        <v>57</v>
      </c>
      <c r="E978" s="17">
        <v>33.0</v>
      </c>
      <c r="F978" s="17">
        <f t="array" ref="F978">XLOOKUP(B978, 'Top 50 Cities in Spain Demograp'!A:A, 'Top 50 Cities in Spain Demograp'!B:B, "No data found", 0, 1)</f>
        <v>249255</v>
      </c>
      <c r="G978" s="17">
        <f>ROUND(MIN(VLOOKUP(CONCATENATE(C978, ":", D978), Pivots_Attractiveness_Score!$C$32:$D$55, 2, FALSE) / E978, 1), 2)</f>
        <v>1</v>
      </c>
      <c r="H978" s="17">
        <f t="shared" si="1"/>
        <v>0.3</v>
      </c>
      <c r="I978" s="17">
        <f t="shared" si="2"/>
        <v>0.02</v>
      </c>
      <c r="J978" s="49">
        <f> IFERROR(ROUND((VLOOKUP(B978, 'Top 50 Cities in Spain Demograp'!A:C, 3, FALSE) - MIN('Top 50 Cities in Spain Demograp'!C:C)) / (MAX('Top 50 Cities in Spain Demograp'!C:C) - MIN('Top 50 Cities in Spain Demograp'!C:C)), 2), "No income data")</f>
        <v>0.72</v>
      </c>
      <c r="K978" s="49">
        <f t="shared" si="3"/>
        <v>0.4</v>
      </c>
    </row>
    <row r="979">
      <c r="A979" s="16" t="s">
        <v>65</v>
      </c>
      <c r="B979" s="16" t="s">
        <v>83</v>
      </c>
      <c r="C979" s="16" t="s">
        <v>64</v>
      </c>
      <c r="D979" s="16" t="s">
        <v>58</v>
      </c>
      <c r="E979" s="17">
        <v>11.0</v>
      </c>
      <c r="F979" s="17">
        <f t="array" ref="F979">XLOOKUP(B979, 'Top 50 Cities in Spain Demograp'!A:A, 'Top 50 Cities in Spain Demograp'!B:B, "No data found", 0, 1)</f>
        <v>249255</v>
      </c>
      <c r="G979" s="17">
        <f>ROUND(MIN(VLOOKUP(CONCATENATE(C979, ":", D979), Pivots_Attractiveness_Score!$C$32:$D$55, 2, FALSE) / E979, 1), 2)</f>
        <v>1</v>
      </c>
      <c r="H979" s="17">
        <f t="shared" si="1"/>
        <v>0.07</v>
      </c>
      <c r="I979" s="17">
        <f t="shared" si="2"/>
        <v>0.02</v>
      </c>
      <c r="J979" s="49">
        <f> IFERROR(ROUND((VLOOKUP(B979, 'Top 50 Cities in Spain Demograp'!A:C, 3, FALSE) - MIN('Top 50 Cities in Spain Demograp'!C:C)) / (MAX('Top 50 Cities in Spain Demograp'!C:C) - MIN('Top 50 Cities in Spain Demograp'!C:C)), 2), "No income data")</f>
        <v>0.72</v>
      </c>
      <c r="K979" s="49">
        <f t="shared" si="3"/>
        <v>0.31</v>
      </c>
    </row>
    <row r="980">
      <c r="A980" s="16" t="s">
        <v>65</v>
      </c>
      <c r="B980" s="16" t="s">
        <v>83</v>
      </c>
      <c r="C980" s="16" t="s">
        <v>64</v>
      </c>
      <c r="D980" s="16" t="s">
        <v>59</v>
      </c>
      <c r="E980" s="17">
        <v>19.0</v>
      </c>
      <c r="F980" s="17">
        <f t="array" ref="F980">XLOOKUP(B980, 'Top 50 Cities in Spain Demograp'!A:A, 'Top 50 Cities in Spain Demograp'!B:B, "No data found", 0, 1)</f>
        <v>249255</v>
      </c>
      <c r="G980" s="17">
        <f>ROUND(MIN(VLOOKUP(CONCATENATE(C980, ":", D980), Pivots_Attractiveness_Score!$C$32:$D$55, 2, FALSE) / E980, 1), 2)</f>
        <v>1</v>
      </c>
      <c r="H980" s="17">
        <f t="shared" si="1"/>
        <v>0.16</v>
      </c>
      <c r="I980" s="17">
        <f t="shared" si="2"/>
        <v>0.02</v>
      </c>
      <c r="J980" s="49">
        <f> IFERROR(ROUND((VLOOKUP(B980, 'Top 50 Cities in Spain Demograp'!A:C, 3, FALSE) - MIN('Top 50 Cities in Spain Demograp'!C:C)) / (MAX('Top 50 Cities in Spain Demograp'!C:C) - MIN('Top 50 Cities in Spain Demograp'!C:C)), 2), "No income data")</f>
        <v>0.72</v>
      </c>
      <c r="K980" s="49">
        <f t="shared" si="3"/>
        <v>0.34</v>
      </c>
    </row>
    <row r="981">
      <c r="A981" s="16" t="s">
        <v>65</v>
      </c>
      <c r="B981" s="16" t="s">
        <v>83</v>
      </c>
      <c r="C981" s="16" t="s">
        <v>64</v>
      </c>
      <c r="D981" s="16" t="s">
        <v>60</v>
      </c>
      <c r="E981" s="17">
        <v>7.0</v>
      </c>
      <c r="F981" s="17">
        <f t="array" ref="F981">XLOOKUP(B981, 'Top 50 Cities in Spain Demograp'!A:A, 'Top 50 Cities in Spain Demograp'!B:B, "No data found", 0, 1)</f>
        <v>249255</v>
      </c>
      <c r="G981" s="17">
        <f>ROUND(MIN(VLOOKUP(CONCATENATE(C981, ":", D981), Pivots_Attractiveness_Score!$C$32:$D$55, 2, FALSE) / E981, 1), 2)</f>
        <v>1</v>
      </c>
      <c r="H981" s="17">
        <f t="shared" si="1"/>
        <v>0.03</v>
      </c>
      <c r="I981" s="17">
        <f t="shared" si="2"/>
        <v>0.02</v>
      </c>
      <c r="J981" s="49">
        <f> IFERROR(ROUND((VLOOKUP(B981, 'Top 50 Cities in Spain Demograp'!A:C, 3, FALSE) - MIN('Top 50 Cities in Spain Demograp'!C:C)) / (MAX('Top 50 Cities in Spain Demograp'!C:C) - MIN('Top 50 Cities in Spain Demograp'!C:C)), 2), "No income data")</f>
        <v>0.72</v>
      </c>
      <c r="K981" s="49">
        <f t="shared" si="3"/>
        <v>0.29</v>
      </c>
    </row>
    <row r="982">
      <c r="A982" s="16" t="s">
        <v>65</v>
      </c>
      <c r="B982" s="16" t="s">
        <v>84</v>
      </c>
      <c r="C982" s="16" t="s">
        <v>56</v>
      </c>
      <c r="D982" s="16" t="s">
        <v>57</v>
      </c>
      <c r="E982" s="17">
        <v>78.0</v>
      </c>
      <c r="F982" s="17">
        <f t="array" ref="F982">XLOOKUP(B982, 'Top 50 Cities in Spain Demograp'!A:A, 'Top 50 Cities in Spain Demograp'!B:B, "No data found", 0, 1)</f>
        <v>230595</v>
      </c>
      <c r="G982" s="17">
        <f>ROUND(MIN(VLOOKUP(CONCATENATE(C982, ":", D982), Pivots_Attractiveness_Score!$C$32:$D$55, 2, FALSE) / E982, 1), 2)</f>
        <v>1</v>
      </c>
      <c r="H982" s="17">
        <f t="shared" si="1"/>
        <v>0.77</v>
      </c>
      <c r="I982" s="17">
        <f t="shared" si="2"/>
        <v>0.01</v>
      </c>
      <c r="J982" s="49">
        <f> IFERROR(ROUND((VLOOKUP(B982, 'Top 50 Cities in Spain Demograp'!A:C, 3, FALSE) - MIN('Top 50 Cities in Spain Demograp'!C:C)) / (MAX('Top 50 Cities in Spain Demograp'!C:C) - MIN('Top 50 Cities in Spain Demograp'!C:C)), 2), "No income data")</f>
        <v>0.25</v>
      </c>
      <c r="K982" s="49">
        <f t="shared" si="3"/>
        <v>0.54</v>
      </c>
    </row>
    <row r="983">
      <c r="A983" s="16" t="s">
        <v>65</v>
      </c>
      <c r="B983" s="16" t="s">
        <v>84</v>
      </c>
      <c r="C983" s="16" t="s">
        <v>56</v>
      </c>
      <c r="D983" s="16" t="s">
        <v>58</v>
      </c>
      <c r="E983" s="17">
        <v>75.0</v>
      </c>
      <c r="F983" s="17">
        <f t="array" ref="F983">XLOOKUP(B983, 'Top 50 Cities in Spain Demograp'!A:A, 'Top 50 Cities in Spain Demograp'!B:B, "No data found", 0, 1)</f>
        <v>230595</v>
      </c>
      <c r="G983" s="17">
        <f>ROUND(MIN(VLOOKUP(CONCATENATE(C983, ":", D983), Pivots_Attractiveness_Score!$C$32:$D$55, 2, FALSE) / E983, 1), 2)</f>
        <v>1</v>
      </c>
      <c r="H983" s="17">
        <f t="shared" si="1"/>
        <v>0.74</v>
      </c>
      <c r="I983" s="17">
        <f t="shared" si="2"/>
        <v>0.01</v>
      </c>
      <c r="J983" s="49">
        <f> IFERROR(ROUND((VLOOKUP(B983, 'Top 50 Cities in Spain Demograp'!A:C, 3, FALSE) - MIN('Top 50 Cities in Spain Demograp'!C:C)) / (MAX('Top 50 Cities in Spain Demograp'!C:C) - MIN('Top 50 Cities in Spain Demograp'!C:C)), 2), "No income data")</f>
        <v>0.25</v>
      </c>
      <c r="K983" s="49">
        <f t="shared" si="3"/>
        <v>0.52</v>
      </c>
    </row>
    <row r="984">
      <c r="A984" s="16" t="s">
        <v>65</v>
      </c>
      <c r="B984" s="16" t="s">
        <v>84</v>
      </c>
      <c r="C984" s="16" t="s">
        <v>56</v>
      </c>
      <c r="D984" s="16" t="s">
        <v>59</v>
      </c>
      <c r="E984" s="17">
        <v>50.0</v>
      </c>
      <c r="F984" s="17">
        <f t="array" ref="F984">XLOOKUP(B984, 'Top 50 Cities in Spain Demograp'!A:A, 'Top 50 Cities in Spain Demograp'!B:B, "No data found", 0, 1)</f>
        <v>230595</v>
      </c>
      <c r="G984" s="17">
        <f>ROUND(MIN(VLOOKUP(CONCATENATE(C984, ":", D984), Pivots_Attractiveness_Score!$C$32:$D$55, 2, FALSE) / E984, 1), 2)</f>
        <v>1</v>
      </c>
      <c r="H984" s="17">
        <f t="shared" si="1"/>
        <v>0.48</v>
      </c>
      <c r="I984" s="17">
        <f t="shared" si="2"/>
        <v>0.01</v>
      </c>
      <c r="J984" s="49">
        <f> IFERROR(ROUND((VLOOKUP(B984, 'Top 50 Cities in Spain Demograp'!A:C, 3, FALSE) - MIN('Top 50 Cities in Spain Demograp'!C:C)) / (MAX('Top 50 Cities in Spain Demograp'!C:C) - MIN('Top 50 Cities in Spain Demograp'!C:C)), 2), "No income data")</f>
        <v>0.25</v>
      </c>
      <c r="K984" s="49">
        <f t="shared" si="3"/>
        <v>0.42</v>
      </c>
    </row>
    <row r="985">
      <c r="A985" s="16" t="s">
        <v>65</v>
      </c>
      <c r="B985" s="16" t="s">
        <v>84</v>
      </c>
      <c r="C985" s="16" t="s">
        <v>56</v>
      </c>
      <c r="D985" s="16" t="s">
        <v>60</v>
      </c>
      <c r="E985" s="17">
        <v>72.0</v>
      </c>
      <c r="F985" s="17">
        <f t="array" ref="F985">XLOOKUP(B985, 'Top 50 Cities in Spain Demograp'!A:A, 'Top 50 Cities in Spain Demograp'!B:B, "No data found", 0, 1)</f>
        <v>230595</v>
      </c>
      <c r="G985" s="17">
        <f>ROUND(MIN(VLOOKUP(CONCATENATE(C985, ":", D985), Pivots_Attractiveness_Score!$C$32:$D$55, 2, FALSE) / E985, 1), 2)</f>
        <v>1</v>
      </c>
      <c r="H985" s="17">
        <f t="shared" si="1"/>
        <v>0.71</v>
      </c>
      <c r="I985" s="17">
        <f t="shared" si="2"/>
        <v>0.01</v>
      </c>
      <c r="J985" s="49">
        <f> IFERROR(ROUND((VLOOKUP(B985, 'Top 50 Cities in Spain Demograp'!A:C, 3, FALSE) - MIN('Top 50 Cities in Spain Demograp'!C:C)) / (MAX('Top 50 Cities in Spain Demograp'!C:C) - MIN('Top 50 Cities in Spain Demograp'!C:C)), 2), "No income data")</f>
        <v>0.25</v>
      </c>
      <c r="K985" s="49">
        <f t="shared" si="3"/>
        <v>0.51</v>
      </c>
    </row>
    <row r="986">
      <c r="A986" s="16" t="s">
        <v>65</v>
      </c>
      <c r="B986" s="16" t="s">
        <v>84</v>
      </c>
      <c r="C986" s="16" t="s">
        <v>61</v>
      </c>
      <c r="D986" s="16" t="s">
        <v>57</v>
      </c>
      <c r="E986" s="17">
        <v>70.0</v>
      </c>
      <c r="F986" s="17">
        <f t="array" ref="F986">XLOOKUP(B986, 'Top 50 Cities in Spain Demograp'!A:A, 'Top 50 Cities in Spain Demograp'!B:B, "No data found", 0, 1)</f>
        <v>230595</v>
      </c>
      <c r="G986" s="17">
        <f>ROUND(MIN(VLOOKUP(CONCATENATE(C986, ":", D986), Pivots_Attractiveness_Score!$C$32:$D$55, 2, FALSE) / E986, 1), 2)</f>
        <v>1</v>
      </c>
      <c r="H986" s="17">
        <f t="shared" si="1"/>
        <v>0.69</v>
      </c>
      <c r="I986" s="17">
        <f t="shared" si="2"/>
        <v>0.01</v>
      </c>
      <c r="J986" s="49">
        <f> IFERROR(ROUND((VLOOKUP(B986, 'Top 50 Cities in Spain Demograp'!A:C, 3, FALSE) - MIN('Top 50 Cities in Spain Demograp'!C:C)) / (MAX('Top 50 Cities in Spain Demograp'!C:C) - MIN('Top 50 Cities in Spain Demograp'!C:C)), 2), "No income data")</f>
        <v>0.25</v>
      </c>
      <c r="K986" s="49">
        <f t="shared" si="3"/>
        <v>0.5</v>
      </c>
    </row>
    <row r="987">
      <c r="A987" s="16" t="s">
        <v>65</v>
      </c>
      <c r="B987" s="16" t="s">
        <v>84</v>
      </c>
      <c r="C987" s="16" t="s">
        <v>61</v>
      </c>
      <c r="D987" s="16" t="s">
        <v>58</v>
      </c>
      <c r="E987" s="17">
        <v>64.0</v>
      </c>
      <c r="F987" s="17">
        <f t="array" ref="F987">XLOOKUP(B987, 'Top 50 Cities in Spain Demograp'!A:A, 'Top 50 Cities in Spain Demograp'!B:B, "No data found", 0, 1)</f>
        <v>230595</v>
      </c>
      <c r="G987" s="17">
        <f>ROUND(MIN(VLOOKUP(CONCATENATE(C987, ":", D987), Pivots_Attractiveness_Score!$C$32:$D$55, 2, FALSE) / E987, 1), 2)</f>
        <v>1</v>
      </c>
      <c r="H987" s="17">
        <f t="shared" si="1"/>
        <v>0.63</v>
      </c>
      <c r="I987" s="17">
        <f t="shared" si="2"/>
        <v>0.01</v>
      </c>
      <c r="J987" s="49">
        <f> IFERROR(ROUND((VLOOKUP(B987, 'Top 50 Cities in Spain Demograp'!A:C, 3, FALSE) - MIN('Top 50 Cities in Spain Demograp'!C:C)) / (MAX('Top 50 Cities in Spain Demograp'!C:C) - MIN('Top 50 Cities in Spain Demograp'!C:C)), 2), "No income data")</f>
        <v>0.25</v>
      </c>
      <c r="K987" s="49">
        <f t="shared" si="3"/>
        <v>0.48</v>
      </c>
    </row>
    <row r="988">
      <c r="A988" s="16" t="s">
        <v>65</v>
      </c>
      <c r="B988" s="16" t="s">
        <v>84</v>
      </c>
      <c r="C988" s="16" t="s">
        <v>61</v>
      </c>
      <c r="D988" s="16" t="s">
        <v>59</v>
      </c>
      <c r="E988" s="17">
        <v>40.0</v>
      </c>
      <c r="F988" s="17">
        <f t="array" ref="F988">XLOOKUP(B988, 'Top 50 Cities in Spain Demograp'!A:A, 'Top 50 Cities in Spain Demograp'!B:B, "No data found", 0, 1)</f>
        <v>230595</v>
      </c>
      <c r="G988" s="17">
        <f>ROUND(MIN(VLOOKUP(CONCATENATE(C988, ":", D988), Pivots_Attractiveness_Score!$C$32:$D$55, 2, FALSE) / E988, 1), 2)</f>
        <v>1</v>
      </c>
      <c r="H988" s="17">
        <f t="shared" si="1"/>
        <v>0.38</v>
      </c>
      <c r="I988" s="17">
        <f t="shared" si="2"/>
        <v>0.01</v>
      </c>
      <c r="J988" s="49">
        <f> IFERROR(ROUND((VLOOKUP(B988, 'Top 50 Cities in Spain Demograp'!A:C, 3, FALSE) - MIN('Top 50 Cities in Spain Demograp'!C:C)) / (MAX('Top 50 Cities in Spain Demograp'!C:C) - MIN('Top 50 Cities in Spain Demograp'!C:C)), 2), "No income data")</f>
        <v>0.25</v>
      </c>
      <c r="K988" s="49">
        <f t="shared" si="3"/>
        <v>0.38</v>
      </c>
    </row>
    <row r="989">
      <c r="A989" s="16" t="s">
        <v>65</v>
      </c>
      <c r="B989" s="16" t="s">
        <v>84</v>
      </c>
      <c r="C989" s="16" t="s">
        <v>61</v>
      </c>
      <c r="D989" s="16" t="s">
        <v>60</v>
      </c>
      <c r="E989" s="17">
        <v>68.0</v>
      </c>
      <c r="F989" s="17">
        <f t="array" ref="F989">XLOOKUP(B989, 'Top 50 Cities in Spain Demograp'!A:A, 'Top 50 Cities in Spain Demograp'!B:B, "No data found", 0, 1)</f>
        <v>230595</v>
      </c>
      <c r="G989" s="17">
        <f>ROUND(MIN(VLOOKUP(CONCATENATE(C989, ":", D989), Pivots_Attractiveness_Score!$C$32:$D$55, 2, FALSE) / E989, 1), 2)</f>
        <v>1</v>
      </c>
      <c r="H989" s="17">
        <f t="shared" si="1"/>
        <v>0.67</v>
      </c>
      <c r="I989" s="17">
        <f t="shared" si="2"/>
        <v>0.01</v>
      </c>
      <c r="J989" s="49">
        <f> IFERROR(ROUND((VLOOKUP(B989, 'Top 50 Cities in Spain Demograp'!A:C, 3, FALSE) - MIN('Top 50 Cities in Spain Demograp'!C:C)) / (MAX('Top 50 Cities in Spain Demograp'!C:C) - MIN('Top 50 Cities in Spain Demograp'!C:C)), 2), "No income data")</f>
        <v>0.25</v>
      </c>
      <c r="K989" s="49">
        <f t="shared" si="3"/>
        <v>0.5</v>
      </c>
    </row>
    <row r="990">
      <c r="A990" s="16" t="s">
        <v>65</v>
      </c>
      <c r="B990" s="16" t="s">
        <v>84</v>
      </c>
      <c r="C990" s="16" t="s">
        <v>62</v>
      </c>
      <c r="D990" s="16" t="s">
        <v>57</v>
      </c>
      <c r="E990" s="17">
        <v>68.0</v>
      </c>
      <c r="F990" s="17">
        <f t="array" ref="F990">XLOOKUP(B990, 'Top 50 Cities in Spain Demograp'!A:A, 'Top 50 Cities in Spain Demograp'!B:B, "No data found", 0, 1)</f>
        <v>230595</v>
      </c>
      <c r="G990" s="17">
        <f>ROUND(MIN(VLOOKUP(CONCATENATE(C990, ":", D990), Pivots_Attractiveness_Score!$C$32:$D$55, 2, FALSE) / E990, 1), 2)</f>
        <v>1</v>
      </c>
      <c r="H990" s="17">
        <f t="shared" si="1"/>
        <v>0.67</v>
      </c>
      <c r="I990" s="17">
        <f t="shared" si="2"/>
        <v>0.01</v>
      </c>
      <c r="J990" s="49">
        <f> IFERROR(ROUND((VLOOKUP(B990, 'Top 50 Cities in Spain Demograp'!A:C, 3, FALSE) - MIN('Top 50 Cities in Spain Demograp'!C:C)) / (MAX('Top 50 Cities in Spain Demograp'!C:C) - MIN('Top 50 Cities in Spain Demograp'!C:C)), 2), "No income data")</f>
        <v>0.25</v>
      </c>
      <c r="K990" s="49">
        <f t="shared" si="3"/>
        <v>0.5</v>
      </c>
    </row>
    <row r="991">
      <c r="A991" s="16" t="s">
        <v>65</v>
      </c>
      <c r="B991" s="16" t="s">
        <v>84</v>
      </c>
      <c r="C991" s="16" t="s">
        <v>62</v>
      </c>
      <c r="D991" s="16" t="s">
        <v>58</v>
      </c>
      <c r="E991" s="17">
        <v>60.0</v>
      </c>
      <c r="F991" s="17">
        <f t="array" ref="F991">XLOOKUP(B991, 'Top 50 Cities in Spain Demograp'!A:A, 'Top 50 Cities in Spain Demograp'!B:B, "No data found", 0, 1)</f>
        <v>230595</v>
      </c>
      <c r="G991" s="17">
        <f>ROUND(MIN(VLOOKUP(CONCATENATE(C991, ":", D991), Pivots_Attractiveness_Score!$C$32:$D$55, 2, FALSE) / E991, 1), 2)</f>
        <v>1</v>
      </c>
      <c r="H991" s="17">
        <f t="shared" si="1"/>
        <v>0.58</v>
      </c>
      <c r="I991" s="17">
        <f t="shared" si="2"/>
        <v>0.01</v>
      </c>
      <c r="J991" s="49">
        <f> IFERROR(ROUND((VLOOKUP(B991, 'Top 50 Cities in Spain Demograp'!A:C, 3, FALSE) - MIN('Top 50 Cities in Spain Demograp'!C:C)) / (MAX('Top 50 Cities in Spain Demograp'!C:C) - MIN('Top 50 Cities in Spain Demograp'!C:C)), 2), "No income data")</f>
        <v>0.25</v>
      </c>
      <c r="K991" s="49">
        <f t="shared" si="3"/>
        <v>0.46</v>
      </c>
    </row>
    <row r="992">
      <c r="A992" s="16" t="s">
        <v>65</v>
      </c>
      <c r="B992" s="16" t="s">
        <v>84</v>
      </c>
      <c r="C992" s="16" t="s">
        <v>62</v>
      </c>
      <c r="D992" s="16" t="s">
        <v>59</v>
      </c>
      <c r="E992" s="17">
        <v>38.0</v>
      </c>
      <c r="F992" s="17">
        <f t="array" ref="F992">XLOOKUP(B992, 'Top 50 Cities in Spain Demograp'!A:A, 'Top 50 Cities in Spain Demograp'!B:B, "No data found", 0, 1)</f>
        <v>230595</v>
      </c>
      <c r="G992" s="17">
        <f>ROUND(MIN(VLOOKUP(CONCATENATE(C992, ":", D992), Pivots_Attractiveness_Score!$C$32:$D$55, 2, FALSE) / E992, 1), 2)</f>
        <v>1</v>
      </c>
      <c r="H992" s="17">
        <f t="shared" si="1"/>
        <v>0.35</v>
      </c>
      <c r="I992" s="17">
        <f t="shared" si="2"/>
        <v>0.01</v>
      </c>
      <c r="J992" s="49">
        <f> IFERROR(ROUND((VLOOKUP(B992, 'Top 50 Cities in Spain Demograp'!A:C, 3, FALSE) - MIN('Top 50 Cities in Spain Demograp'!C:C)) / (MAX('Top 50 Cities in Spain Demograp'!C:C) - MIN('Top 50 Cities in Spain Demograp'!C:C)), 2), "No income data")</f>
        <v>0.25</v>
      </c>
      <c r="K992" s="49">
        <f t="shared" si="3"/>
        <v>0.37</v>
      </c>
    </row>
    <row r="993">
      <c r="A993" s="16" t="s">
        <v>65</v>
      </c>
      <c r="B993" s="16" t="s">
        <v>84</v>
      </c>
      <c r="C993" s="16" t="s">
        <v>62</v>
      </c>
      <c r="D993" s="16" t="s">
        <v>60</v>
      </c>
      <c r="E993" s="17">
        <v>50.0</v>
      </c>
      <c r="F993" s="17">
        <f t="array" ref="F993">XLOOKUP(B993, 'Top 50 Cities in Spain Demograp'!A:A, 'Top 50 Cities in Spain Demograp'!B:B, "No data found", 0, 1)</f>
        <v>230595</v>
      </c>
      <c r="G993" s="17">
        <f>ROUND(MIN(VLOOKUP(CONCATENATE(C993, ":", D993), Pivots_Attractiveness_Score!$C$32:$D$55, 2, FALSE) / E993, 1), 2)</f>
        <v>1</v>
      </c>
      <c r="H993" s="17">
        <f t="shared" si="1"/>
        <v>0.48</v>
      </c>
      <c r="I993" s="17">
        <f t="shared" si="2"/>
        <v>0.01</v>
      </c>
      <c r="J993" s="49">
        <f> IFERROR(ROUND((VLOOKUP(B993, 'Top 50 Cities in Spain Demograp'!A:C, 3, FALSE) - MIN('Top 50 Cities in Spain Demograp'!C:C)) / (MAX('Top 50 Cities in Spain Demograp'!C:C) - MIN('Top 50 Cities in Spain Demograp'!C:C)), 2), "No income data")</f>
        <v>0.25</v>
      </c>
      <c r="K993" s="49">
        <f t="shared" si="3"/>
        <v>0.42</v>
      </c>
    </row>
    <row r="994">
      <c r="A994" s="16" t="s">
        <v>65</v>
      </c>
      <c r="B994" s="16" t="s">
        <v>84</v>
      </c>
      <c r="C994" s="16" t="s">
        <v>63</v>
      </c>
      <c r="D994" s="16" t="s">
        <v>57</v>
      </c>
      <c r="E994" s="17">
        <v>64.0</v>
      </c>
      <c r="F994" s="17">
        <f t="array" ref="F994">XLOOKUP(B994, 'Top 50 Cities in Spain Demograp'!A:A, 'Top 50 Cities in Spain Demograp'!B:B, "No data found", 0, 1)</f>
        <v>230595</v>
      </c>
      <c r="G994" s="17">
        <f>ROUND(MIN(VLOOKUP(CONCATENATE(C994, ":", D994), Pivots_Attractiveness_Score!$C$32:$D$55, 2, FALSE) / E994, 1), 2)</f>
        <v>1</v>
      </c>
      <c r="H994" s="17">
        <f t="shared" si="1"/>
        <v>0.63</v>
      </c>
      <c r="I994" s="17">
        <f t="shared" si="2"/>
        <v>0.01</v>
      </c>
      <c r="J994" s="49">
        <f> IFERROR(ROUND((VLOOKUP(B994, 'Top 50 Cities in Spain Demograp'!A:C, 3, FALSE) - MIN('Top 50 Cities in Spain Demograp'!C:C)) / (MAX('Top 50 Cities in Spain Demograp'!C:C) - MIN('Top 50 Cities in Spain Demograp'!C:C)), 2), "No income data")</f>
        <v>0.25</v>
      </c>
      <c r="K994" s="49">
        <f t="shared" si="3"/>
        <v>0.48</v>
      </c>
    </row>
    <row r="995">
      <c r="A995" s="16" t="s">
        <v>65</v>
      </c>
      <c r="B995" s="16" t="s">
        <v>84</v>
      </c>
      <c r="C995" s="16" t="s">
        <v>63</v>
      </c>
      <c r="D995" s="16" t="s">
        <v>58</v>
      </c>
      <c r="E995" s="17">
        <v>56.0</v>
      </c>
      <c r="F995" s="17">
        <f t="array" ref="F995">XLOOKUP(B995, 'Top 50 Cities in Spain Demograp'!A:A, 'Top 50 Cities in Spain Demograp'!B:B, "No data found", 0, 1)</f>
        <v>230595</v>
      </c>
      <c r="G995" s="17">
        <f>ROUND(MIN(VLOOKUP(CONCATENATE(C995, ":", D995), Pivots_Attractiveness_Score!$C$32:$D$55, 2, FALSE) / E995, 1), 2)</f>
        <v>1</v>
      </c>
      <c r="H995" s="17">
        <f t="shared" si="1"/>
        <v>0.54</v>
      </c>
      <c r="I995" s="17">
        <f t="shared" si="2"/>
        <v>0.01</v>
      </c>
      <c r="J995" s="49">
        <f> IFERROR(ROUND((VLOOKUP(B995, 'Top 50 Cities in Spain Demograp'!A:C, 3, FALSE) - MIN('Top 50 Cities in Spain Demograp'!C:C)) / (MAX('Top 50 Cities in Spain Demograp'!C:C) - MIN('Top 50 Cities in Spain Demograp'!C:C)), 2), "No income data")</f>
        <v>0.25</v>
      </c>
      <c r="K995" s="49">
        <f t="shared" si="3"/>
        <v>0.44</v>
      </c>
    </row>
    <row r="996">
      <c r="A996" s="16" t="s">
        <v>65</v>
      </c>
      <c r="B996" s="16" t="s">
        <v>84</v>
      </c>
      <c r="C996" s="16" t="s">
        <v>63</v>
      </c>
      <c r="D996" s="16" t="s">
        <v>59</v>
      </c>
      <c r="E996" s="17">
        <v>35.0</v>
      </c>
      <c r="F996" s="17">
        <f t="array" ref="F996">XLOOKUP(B996, 'Top 50 Cities in Spain Demograp'!A:A, 'Top 50 Cities in Spain Demograp'!B:B, "No data found", 0, 1)</f>
        <v>230595</v>
      </c>
      <c r="G996" s="17">
        <f>ROUND(MIN(VLOOKUP(CONCATENATE(C996, ":", D996), Pivots_Attractiveness_Score!$C$32:$D$55, 2, FALSE) / E996, 1), 2)</f>
        <v>1</v>
      </c>
      <c r="H996" s="17">
        <f t="shared" si="1"/>
        <v>0.32</v>
      </c>
      <c r="I996" s="17">
        <f t="shared" si="2"/>
        <v>0.01</v>
      </c>
      <c r="J996" s="49">
        <f> IFERROR(ROUND((VLOOKUP(B996, 'Top 50 Cities in Spain Demograp'!A:C, 3, FALSE) - MIN('Top 50 Cities in Spain Demograp'!C:C)) / (MAX('Top 50 Cities in Spain Demograp'!C:C) - MIN('Top 50 Cities in Spain Demograp'!C:C)), 2), "No income data")</f>
        <v>0.25</v>
      </c>
      <c r="K996" s="49">
        <f t="shared" si="3"/>
        <v>0.36</v>
      </c>
    </row>
    <row r="997">
      <c r="A997" s="16" t="s">
        <v>65</v>
      </c>
      <c r="B997" s="16" t="s">
        <v>84</v>
      </c>
      <c r="C997" s="16" t="s">
        <v>63</v>
      </c>
      <c r="D997" s="16" t="s">
        <v>60</v>
      </c>
      <c r="E997" s="17">
        <v>45.0</v>
      </c>
      <c r="F997" s="17">
        <f t="array" ref="F997">XLOOKUP(B997, 'Top 50 Cities in Spain Demograp'!A:A, 'Top 50 Cities in Spain Demograp'!B:B, "No data found", 0, 1)</f>
        <v>230595</v>
      </c>
      <c r="G997" s="17">
        <f>ROUND(MIN(VLOOKUP(CONCATENATE(C997, ":", D997), Pivots_Attractiveness_Score!$C$32:$D$55, 2, FALSE) / E997, 1), 2)</f>
        <v>1</v>
      </c>
      <c r="H997" s="17">
        <f t="shared" si="1"/>
        <v>0.43</v>
      </c>
      <c r="I997" s="17">
        <f t="shared" si="2"/>
        <v>0.01</v>
      </c>
      <c r="J997" s="49">
        <f> IFERROR(ROUND((VLOOKUP(B997, 'Top 50 Cities in Spain Demograp'!A:C, 3, FALSE) - MIN('Top 50 Cities in Spain Demograp'!C:C)) / (MAX('Top 50 Cities in Spain Demograp'!C:C) - MIN('Top 50 Cities in Spain Demograp'!C:C)), 2), "No income data")</f>
        <v>0.25</v>
      </c>
      <c r="K997" s="49">
        <f t="shared" si="3"/>
        <v>0.4</v>
      </c>
    </row>
    <row r="998">
      <c r="A998" s="16" t="s">
        <v>65</v>
      </c>
      <c r="B998" s="16" t="s">
        <v>84</v>
      </c>
      <c r="C998" s="16" t="s">
        <v>64</v>
      </c>
      <c r="D998" s="16" t="s">
        <v>57</v>
      </c>
      <c r="E998" s="17">
        <v>40.0</v>
      </c>
      <c r="F998" s="17">
        <f t="array" ref="F998">XLOOKUP(B998, 'Top 50 Cities in Spain Demograp'!A:A, 'Top 50 Cities in Spain Demograp'!B:B, "No data found", 0, 1)</f>
        <v>230595</v>
      </c>
      <c r="G998" s="17">
        <f>ROUND(MIN(VLOOKUP(CONCATENATE(C998, ":", D998), Pivots_Attractiveness_Score!$C$32:$D$55, 2, FALSE) / E998, 1), 2)</f>
        <v>1</v>
      </c>
      <c r="H998" s="17">
        <f t="shared" si="1"/>
        <v>0.38</v>
      </c>
      <c r="I998" s="17">
        <f t="shared" si="2"/>
        <v>0.01</v>
      </c>
      <c r="J998" s="49">
        <f> IFERROR(ROUND((VLOOKUP(B998, 'Top 50 Cities in Spain Demograp'!A:C, 3, FALSE) - MIN('Top 50 Cities in Spain Demograp'!C:C)) / (MAX('Top 50 Cities in Spain Demograp'!C:C) - MIN('Top 50 Cities in Spain Demograp'!C:C)), 2), "No income data")</f>
        <v>0.25</v>
      </c>
      <c r="K998" s="49">
        <f t="shared" si="3"/>
        <v>0.38</v>
      </c>
    </row>
    <row r="999">
      <c r="A999" s="16" t="s">
        <v>65</v>
      </c>
      <c r="B999" s="16" t="s">
        <v>84</v>
      </c>
      <c r="C999" s="16" t="s">
        <v>64</v>
      </c>
      <c r="D999" s="16" t="s">
        <v>58</v>
      </c>
      <c r="E999" s="17">
        <v>15.0</v>
      </c>
      <c r="F999" s="17">
        <f t="array" ref="F999">XLOOKUP(B999, 'Top 50 Cities in Spain Demograp'!A:A, 'Top 50 Cities in Spain Demograp'!B:B, "No data found", 0, 1)</f>
        <v>230595</v>
      </c>
      <c r="G999" s="17">
        <f>ROUND(MIN(VLOOKUP(CONCATENATE(C999, ":", D999), Pivots_Attractiveness_Score!$C$32:$D$55, 2, FALSE) / E999, 1), 2)</f>
        <v>1</v>
      </c>
      <c r="H999" s="17">
        <f t="shared" si="1"/>
        <v>0.11</v>
      </c>
      <c r="I999" s="17">
        <f t="shared" si="2"/>
        <v>0.01</v>
      </c>
      <c r="J999" s="49">
        <f> IFERROR(ROUND((VLOOKUP(B999, 'Top 50 Cities in Spain Demograp'!A:C, 3, FALSE) - MIN('Top 50 Cities in Spain Demograp'!C:C)) / (MAX('Top 50 Cities in Spain Demograp'!C:C) - MIN('Top 50 Cities in Spain Demograp'!C:C)), 2), "No income data")</f>
        <v>0.25</v>
      </c>
      <c r="K999" s="49">
        <f t="shared" si="3"/>
        <v>0.27</v>
      </c>
    </row>
    <row r="1000">
      <c r="A1000" s="16" t="s">
        <v>65</v>
      </c>
      <c r="B1000" s="16" t="s">
        <v>84</v>
      </c>
      <c r="C1000" s="16" t="s">
        <v>64</v>
      </c>
      <c r="D1000" s="16" t="s">
        <v>59</v>
      </c>
      <c r="E1000" s="17">
        <v>25.0</v>
      </c>
      <c r="F1000" s="17">
        <f t="array" ref="F1000">XLOOKUP(B1000, 'Top 50 Cities in Spain Demograp'!A:A, 'Top 50 Cities in Spain Demograp'!B:B, "No data found", 0, 1)</f>
        <v>230595</v>
      </c>
      <c r="G1000" s="17">
        <f>ROUND(MIN(VLOOKUP(CONCATENATE(C1000, ":", D1000), Pivots_Attractiveness_Score!$C$32:$D$55, 2, FALSE) / E1000, 1), 2)</f>
        <v>1</v>
      </c>
      <c r="H1000" s="17">
        <f t="shared" si="1"/>
        <v>0.22</v>
      </c>
      <c r="I1000" s="17">
        <f t="shared" si="2"/>
        <v>0.01</v>
      </c>
      <c r="J1000" s="49">
        <f> IFERROR(ROUND((VLOOKUP(B1000, 'Top 50 Cities in Spain Demograp'!A:C, 3, FALSE) - MIN('Top 50 Cities in Spain Demograp'!C:C)) / (MAX('Top 50 Cities in Spain Demograp'!C:C) - MIN('Top 50 Cities in Spain Demograp'!C:C)), 2), "No income data")</f>
        <v>0.25</v>
      </c>
      <c r="K1000" s="49">
        <f t="shared" si="3"/>
        <v>0.32</v>
      </c>
    </row>
    <row r="1001">
      <c r="A1001" s="16" t="s">
        <v>65</v>
      </c>
      <c r="B1001" s="16" t="s">
        <v>84</v>
      </c>
      <c r="C1001" s="16" t="s">
        <v>64</v>
      </c>
      <c r="D1001" s="16" t="s">
        <v>60</v>
      </c>
      <c r="E1001" s="17">
        <v>12.0</v>
      </c>
      <c r="F1001" s="17">
        <f t="array" ref="F1001">XLOOKUP(B1001, 'Top 50 Cities in Spain Demograp'!A:A, 'Top 50 Cities in Spain Demograp'!B:B, "No data found", 0, 1)</f>
        <v>230595</v>
      </c>
      <c r="G1001" s="17">
        <f>ROUND(MIN(VLOOKUP(CONCATENATE(C1001, ":", D1001), Pivots_Attractiveness_Score!$C$32:$D$55, 2, FALSE) / E1001, 1), 2)</f>
        <v>1</v>
      </c>
      <c r="H1001" s="17">
        <f t="shared" si="1"/>
        <v>0.08</v>
      </c>
      <c r="I1001" s="17">
        <f t="shared" si="2"/>
        <v>0.01</v>
      </c>
      <c r="J1001" s="49">
        <f> IFERROR(ROUND((VLOOKUP(B1001, 'Top 50 Cities in Spain Demograp'!A:C, 3, FALSE) - MIN('Top 50 Cities in Spain Demograp'!C:C)) / (MAX('Top 50 Cities in Spain Demograp'!C:C) - MIN('Top 50 Cities in Spain Demograp'!C:C)), 2), "No income data")</f>
        <v>0.25</v>
      </c>
      <c r="K1001" s="49">
        <f t="shared" si="3"/>
        <v>0.26</v>
      </c>
    </row>
    <row r="1002">
      <c r="A1002" s="16" t="s">
        <v>65</v>
      </c>
      <c r="B1002" s="16" t="s">
        <v>85</v>
      </c>
      <c r="C1002" s="16" t="s">
        <v>56</v>
      </c>
      <c r="D1002" s="16" t="s">
        <v>57</v>
      </c>
      <c r="E1002" s="17">
        <v>70.0</v>
      </c>
      <c r="F1002" s="17">
        <f t="array" ref="F1002">XLOOKUP(B1002, 'Top 50 Cities in Spain Demograp'!A:A, 'Top 50 Cities in Spain Demograp'!B:B, "No data found", 0, 1)</f>
        <v>238293</v>
      </c>
      <c r="G1002" s="17">
        <f>ROUND(MIN(VLOOKUP(CONCATENATE(C1002, ":", D1002), Pivots_Attractiveness_Score!$C$32:$D$55, 2, FALSE) / E1002, 1), 2)</f>
        <v>1</v>
      </c>
      <c r="H1002" s="17">
        <f t="shared" si="1"/>
        <v>0.69</v>
      </c>
      <c r="I1002" s="17">
        <f t="shared" si="2"/>
        <v>0.01</v>
      </c>
      <c r="J1002" s="49">
        <f> IFERROR(ROUND((VLOOKUP(B1002, 'Top 50 Cities in Spain Demograp'!A:C, 3, FALSE) - MIN('Top 50 Cities in Spain Demograp'!C:C)) / (MAX('Top 50 Cities in Spain Demograp'!C:C) - MIN('Top 50 Cities in Spain Demograp'!C:C)), 2), "No income data")</f>
        <v>0</v>
      </c>
      <c r="K1002" s="49">
        <f t="shared" si="3"/>
        <v>0.48</v>
      </c>
    </row>
    <row r="1003">
      <c r="A1003" s="16" t="s">
        <v>65</v>
      </c>
      <c r="B1003" s="16" t="s">
        <v>85</v>
      </c>
      <c r="C1003" s="16" t="s">
        <v>56</v>
      </c>
      <c r="D1003" s="16" t="s">
        <v>58</v>
      </c>
      <c r="E1003" s="17">
        <v>68.0</v>
      </c>
      <c r="F1003" s="17">
        <f t="array" ref="F1003">XLOOKUP(B1003, 'Top 50 Cities in Spain Demograp'!A:A, 'Top 50 Cities in Spain Demograp'!B:B, "No data found", 0, 1)</f>
        <v>238293</v>
      </c>
      <c r="G1003" s="17">
        <f>ROUND(MIN(VLOOKUP(CONCATENATE(C1003, ":", D1003), Pivots_Attractiveness_Score!$C$32:$D$55, 2, FALSE) / E1003, 1), 2)</f>
        <v>1</v>
      </c>
      <c r="H1003" s="17">
        <f t="shared" si="1"/>
        <v>0.67</v>
      </c>
      <c r="I1003" s="17">
        <f t="shared" si="2"/>
        <v>0.01</v>
      </c>
      <c r="J1003" s="49">
        <f> IFERROR(ROUND((VLOOKUP(B1003, 'Top 50 Cities in Spain Demograp'!A:C, 3, FALSE) - MIN('Top 50 Cities in Spain Demograp'!C:C)) / (MAX('Top 50 Cities in Spain Demograp'!C:C) - MIN('Top 50 Cities in Spain Demograp'!C:C)), 2), "No income data")</f>
        <v>0</v>
      </c>
      <c r="K1003" s="49">
        <f t="shared" si="3"/>
        <v>0.47</v>
      </c>
    </row>
    <row r="1004">
      <c r="A1004" s="16" t="s">
        <v>65</v>
      </c>
      <c r="B1004" s="16" t="s">
        <v>85</v>
      </c>
      <c r="C1004" s="16" t="s">
        <v>56</v>
      </c>
      <c r="D1004" s="16" t="s">
        <v>59</v>
      </c>
      <c r="E1004" s="17">
        <v>55.0</v>
      </c>
      <c r="F1004" s="17">
        <f t="array" ref="F1004">XLOOKUP(B1004, 'Top 50 Cities in Spain Demograp'!A:A, 'Top 50 Cities in Spain Demograp'!B:B, "No data found", 0, 1)</f>
        <v>238293</v>
      </c>
      <c r="G1004" s="17">
        <f>ROUND(MIN(VLOOKUP(CONCATENATE(C1004, ":", D1004), Pivots_Attractiveness_Score!$C$32:$D$55, 2, FALSE) / E1004, 1), 2)</f>
        <v>1</v>
      </c>
      <c r="H1004" s="17">
        <f t="shared" si="1"/>
        <v>0.53</v>
      </c>
      <c r="I1004" s="17">
        <f t="shared" si="2"/>
        <v>0.01</v>
      </c>
      <c r="J1004" s="49">
        <f> IFERROR(ROUND((VLOOKUP(B1004, 'Top 50 Cities in Spain Demograp'!A:C, 3, FALSE) - MIN('Top 50 Cities in Spain Demograp'!C:C)) / (MAX('Top 50 Cities in Spain Demograp'!C:C) - MIN('Top 50 Cities in Spain Demograp'!C:C)), 2), "No income data")</f>
        <v>0</v>
      </c>
      <c r="K1004" s="49">
        <f t="shared" si="3"/>
        <v>0.42</v>
      </c>
    </row>
    <row r="1005">
      <c r="A1005" s="16" t="s">
        <v>65</v>
      </c>
      <c r="B1005" s="16" t="s">
        <v>85</v>
      </c>
      <c r="C1005" s="16" t="s">
        <v>56</v>
      </c>
      <c r="D1005" s="16" t="s">
        <v>60</v>
      </c>
      <c r="E1005" s="17">
        <v>65.0</v>
      </c>
      <c r="F1005" s="17">
        <f t="array" ref="F1005">XLOOKUP(B1005, 'Top 50 Cities in Spain Demograp'!A:A, 'Top 50 Cities in Spain Demograp'!B:B, "No data found", 0, 1)</f>
        <v>238293</v>
      </c>
      <c r="G1005" s="17">
        <f>ROUND(MIN(VLOOKUP(CONCATENATE(C1005, ":", D1005), Pivots_Attractiveness_Score!$C$32:$D$55, 2, FALSE) / E1005, 1), 2)</f>
        <v>1</v>
      </c>
      <c r="H1005" s="17">
        <f t="shared" si="1"/>
        <v>0.64</v>
      </c>
      <c r="I1005" s="17">
        <f t="shared" si="2"/>
        <v>0.01</v>
      </c>
      <c r="J1005" s="49">
        <f> IFERROR(ROUND((VLOOKUP(B1005, 'Top 50 Cities in Spain Demograp'!A:C, 3, FALSE) - MIN('Top 50 Cities in Spain Demograp'!C:C)) / (MAX('Top 50 Cities in Spain Demograp'!C:C) - MIN('Top 50 Cities in Spain Demograp'!C:C)), 2), "No income data")</f>
        <v>0</v>
      </c>
      <c r="K1005" s="49">
        <f t="shared" si="3"/>
        <v>0.46</v>
      </c>
    </row>
    <row r="1006">
      <c r="A1006" s="16" t="s">
        <v>65</v>
      </c>
      <c r="B1006" s="16" t="s">
        <v>85</v>
      </c>
      <c r="C1006" s="16" t="s">
        <v>61</v>
      </c>
      <c r="D1006" s="16" t="s">
        <v>57</v>
      </c>
      <c r="E1006" s="17">
        <v>68.0</v>
      </c>
      <c r="F1006" s="17">
        <f t="array" ref="F1006">XLOOKUP(B1006, 'Top 50 Cities in Spain Demograp'!A:A, 'Top 50 Cities in Spain Demograp'!B:B, "No data found", 0, 1)</f>
        <v>238293</v>
      </c>
      <c r="G1006" s="17">
        <f>ROUND(MIN(VLOOKUP(CONCATENATE(C1006, ":", D1006), Pivots_Attractiveness_Score!$C$32:$D$55, 2, FALSE) / E1006, 1), 2)</f>
        <v>1</v>
      </c>
      <c r="H1006" s="17">
        <f t="shared" si="1"/>
        <v>0.67</v>
      </c>
      <c r="I1006" s="17">
        <f t="shared" si="2"/>
        <v>0.01</v>
      </c>
      <c r="J1006" s="49">
        <f> IFERROR(ROUND((VLOOKUP(B1006, 'Top 50 Cities in Spain Demograp'!A:C, 3, FALSE) - MIN('Top 50 Cities in Spain Demograp'!C:C)) / (MAX('Top 50 Cities in Spain Demograp'!C:C) - MIN('Top 50 Cities in Spain Demograp'!C:C)), 2), "No income data")</f>
        <v>0</v>
      </c>
      <c r="K1006" s="49">
        <f t="shared" si="3"/>
        <v>0.47</v>
      </c>
    </row>
    <row r="1007">
      <c r="A1007" s="16" t="s">
        <v>65</v>
      </c>
      <c r="B1007" s="16" t="s">
        <v>85</v>
      </c>
      <c r="C1007" s="16" t="s">
        <v>61</v>
      </c>
      <c r="D1007" s="16" t="s">
        <v>58</v>
      </c>
      <c r="E1007" s="17">
        <v>62.0</v>
      </c>
      <c r="F1007" s="17">
        <f t="array" ref="F1007">XLOOKUP(B1007, 'Top 50 Cities in Spain Demograp'!A:A, 'Top 50 Cities in Spain Demograp'!B:B, "No data found", 0, 1)</f>
        <v>238293</v>
      </c>
      <c r="G1007" s="17">
        <f>ROUND(MIN(VLOOKUP(CONCATENATE(C1007, ":", D1007), Pivots_Attractiveness_Score!$C$32:$D$55, 2, FALSE) / E1007, 1), 2)</f>
        <v>1</v>
      </c>
      <c r="H1007" s="17">
        <f t="shared" si="1"/>
        <v>0.6</v>
      </c>
      <c r="I1007" s="17">
        <f t="shared" si="2"/>
        <v>0.01</v>
      </c>
      <c r="J1007" s="49">
        <f> IFERROR(ROUND((VLOOKUP(B1007, 'Top 50 Cities in Spain Demograp'!A:C, 3, FALSE) - MIN('Top 50 Cities in Spain Demograp'!C:C)) / (MAX('Top 50 Cities in Spain Demograp'!C:C) - MIN('Top 50 Cities in Spain Demograp'!C:C)), 2), "No income data")</f>
        <v>0</v>
      </c>
      <c r="K1007" s="49">
        <f t="shared" si="3"/>
        <v>0.44</v>
      </c>
    </row>
    <row r="1008">
      <c r="A1008" s="16" t="s">
        <v>65</v>
      </c>
      <c r="B1008" s="16" t="s">
        <v>85</v>
      </c>
      <c r="C1008" s="16" t="s">
        <v>61</v>
      </c>
      <c r="D1008" s="16" t="s">
        <v>59</v>
      </c>
      <c r="E1008" s="17">
        <v>50.0</v>
      </c>
      <c r="F1008" s="17">
        <f t="array" ref="F1008">XLOOKUP(B1008, 'Top 50 Cities in Spain Demograp'!A:A, 'Top 50 Cities in Spain Demograp'!B:B, "No data found", 0, 1)</f>
        <v>238293</v>
      </c>
      <c r="G1008" s="17">
        <f>ROUND(MIN(VLOOKUP(CONCATENATE(C1008, ":", D1008), Pivots_Attractiveness_Score!$C$32:$D$55, 2, FALSE) / E1008, 1), 2)</f>
        <v>0.9</v>
      </c>
      <c r="H1008" s="17">
        <f t="shared" si="1"/>
        <v>0.48</v>
      </c>
      <c r="I1008" s="17">
        <f t="shared" si="2"/>
        <v>0.01</v>
      </c>
      <c r="J1008" s="49">
        <f> IFERROR(ROUND((VLOOKUP(B1008, 'Top 50 Cities in Spain Demograp'!A:C, 3, FALSE) - MIN('Top 50 Cities in Spain Demograp'!C:C)) / (MAX('Top 50 Cities in Spain Demograp'!C:C) - MIN('Top 50 Cities in Spain Demograp'!C:C)), 2), "No income data")</f>
        <v>0</v>
      </c>
      <c r="K1008" s="49">
        <f t="shared" si="3"/>
        <v>0.38</v>
      </c>
    </row>
    <row r="1009">
      <c r="A1009" s="16" t="s">
        <v>65</v>
      </c>
      <c r="B1009" s="16" t="s">
        <v>85</v>
      </c>
      <c r="C1009" s="16" t="s">
        <v>61</v>
      </c>
      <c r="D1009" s="16" t="s">
        <v>60</v>
      </c>
      <c r="E1009" s="17">
        <v>60.0</v>
      </c>
      <c r="F1009" s="17">
        <f t="array" ref="F1009">XLOOKUP(B1009, 'Top 50 Cities in Spain Demograp'!A:A, 'Top 50 Cities in Spain Demograp'!B:B, "No data found", 0, 1)</f>
        <v>238293</v>
      </c>
      <c r="G1009" s="17">
        <f>ROUND(MIN(VLOOKUP(CONCATENATE(C1009, ":", D1009), Pivots_Attractiveness_Score!$C$32:$D$55, 2, FALSE) / E1009, 1), 2)</f>
        <v>1</v>
      </c>
      <c r="H1009" s="17">
        <f t="shared" si="1"/>
        <v>0.58</v>
      </c>
      <c r="I1009" s="17">
        <f t="shared" si="2"/>
        <v>0.01</v>
      </c>
      <c r="J1009" s="49">
        <f> IFERROR(ROUND((VLOOKUP(B1009, 'Top 50 Cities in Spain Demograp'!A:C, 3, FALSE) - MIN('Top 50 Cities in Spain Demograp'!C:C)) / (MAX('Top 50 Cities in Spain Demograp'!C:C) - MIN('Top 50 Cities in Spain Demograp'!C:C)), 2), "No income data")</f>
        <v>0</v>
      </c>
      <c r="K1009" s="49">
        <f t="shared" si="3"/>
        <v>0.44</v>
      </c>
    </row>
    <row r="1010">
      <c r="A1010" s="16" t="s">
        <v>65</v>
      </c>
      <c r="B1010" s="16" t="s">
        <v>85</v>
      </c>
      <c r="C1010" s="16" t="s">
        <v>62</v>
      </c>
      <c r="D1010" s="16" t="s">
        <v>57</v>
      </c>
      <c r="E1010" s="17">
        <v>62.0</v>
      </c>
      <c r="F1010" s="17">
        <f t="array" ref="F1010">XLOOKUP(B1010, 'Top 50 Cities in Spain Demograp'!A:A, 'Top 50 Cities in Spain Demograp'!B:B, "No data found", 0, 1)</f>
        <v>238293</v>
      </c>
      <c r="G1010" s="17">
        <f>ROUND(MIN(VLOOKUP(CONCATENATE(C1010, ":", D1010), Pivots_Attractiveness_Score!$C$32:$D$55, 2, FALSE) / E1010, 1), 2)</f>
        <v>1</v>
      </c>
      <c r="H1010" s="17">
        <f t="shared" si="1"/>
        <v>0.6</v>
      </c>
      <c r="I1010" s="17">
        <f t="shared" si="2"/>
        <v>0.01</v>
      </c>
      <c r="J1010" s="49">
        <f> IFERROR(ROUND((VLOOKUP(B1010, 'Top 50 Cities in Spain Demograp'!A:C, 3, FALSE) - MIN('Top 50 Cities in Spain Demograp'!C:C)) / (MAX('Top 50 Cities in Spain Demograp'!C:C) - MIN('Top 50 Cities in Spain Demograp'!C:C)), 2), "No income data")</f>
        <v>0</v>
      </c>
      <c r="K1010" s="49">
        <f t="shared" si="3"/>
        <v>0.44</v>
      </c>
    </row>
    <row r="1011">
      <c r="A1011" s="16" t="s">
        <v>65</v>
      </c>
      <c r="B1011" s="16" t="s">
        <v>85</v>
      </c>
      <c r="C1011" s="16" t="s">
        <v>62</v>
      </c>
      <c r="D1011" s="16" t="s">
        <v>58</v>
      </c>
      <c r="E1011" s="17">
        <v>55.0</v>
      </c>
      <c r="F1011" s="17">
        <f t="array" ref="F1011">XLOOKUP(B1011, 'Top 50 Cities in Spain Demograp'!A:A, 'Top 50 Cities in Spain Demograp'!B:B, "No data found", 0, 1)</f>
        <v>238293</v>
      </c>
      <c r="G1011" s="17">
        <f>ROUND(MIN(VLOOKUP(CONCATENATE(C1011, ":", D1011), Pivots_Attractiveness_Score!$C$32:$D$55, 2, FALSE) / E1011, 1), 2)</f>
        <v>1</v>
      </c>
      <c r="H1011" s="17">
        <f t="shared" si="1"/>
        <v>0.53</v>
      </c>
      <c r="I1011" s="17">
        <f t="shared" si="2"/>
        <v>0.01</v>
      </c>
      <c r="J1011" s="49">
        <f> IFERROR(ROUND((VLOOKUP(B1011, 'Top 50 Cities in Spain Demograp'!A:C, 3, FALSE) - MIN('Top 50 Cities in Spain Demograp'!C:C)) / (MAX('Top 50 Cities in Spain Demograp'!C:C) - MIN('Top 50 Cities in Spain Demograp'!C:C)), 2), "No income data")</f>
        <v>0</v>
      </c>
      <c r="K1011" s="49">
        <f t="shared" si="3"/>
        <v>0.42</v>
      </c>
    </row>
    <row r="1012">
      <c r="A1012" s="16" t="s">
        <v>65</v>
      </c>
      <c r="B1012" s="16" t="s">
        <v>85</v>
      </c>
      <c r="C1012" s="16" t="s">
        <v>62</v>
      </c>
      <c r="D1012" s="16" t="s">
        <v>59</v>
      </c>
      <c r="E1012" s="17">
        <v>42.0</v>
      </c>
      <c r="F1012" s="17">
        <f t="array" ref="F1012">XLOOKUP(B1012, 'Top 50 Cities in Spain Demograp'!A:A, 'Top 50 Cities in Spain Demograp'!B:B, "No data found", 0, 1)</f>
        <v>238293</v>
      </c>
      <c r="G1012" s="17">
        <f>ROUND(MIN(VLOOKUP(CONCATENATE(C1012, ":", D1012), Pivots_Attractiveness_Score!$C$32:$D$55, 2, FALSE) / E1012, 1), 2)</f>
        <v>1</v>
      </c>
      <c r="H1012" s="17">
        <f t="shared" si="1"/>
        <v>0.4</v>
      </c>
      <c r="I1012" s="17">
        <f t="shared" si="2"/>
        <v>0.01</v>
      </c>
      <c r="J1012" s="49">
        <f> IFERROR(ROUND((VLOOKUP(B1012, 'Top 50 Cities in Spain Demograp'!A:C, 3, FALSE) - MIN('Top 50 Cities in Spain Demograp'!C:C)) / (MAX('Top 50 Cities in Spain Demograp'!C:C) - MIN('Top 50 Cities in Spain Demograp'!C:C)), 2), "No income data")</f>
        <v>0</v>
      </c>
      <c r="K1012" s="49">
        <f t="shared" si="3"/>
        <v>0.36</v>
      </c>
    </row>
    <row r="1013">
      <c r="A1013" s="16" t="s">
        <v>65</v>
      </c>
      <c r="B1013" s="16" t="s">
        <v>85</v>
      </c>
      <c r="C1013" s="16" t="s">
        <v>62</v>
      </c>
      <c r="D1013" s="16" t="s">
        <v>60</v>
      </c>
      <c r="E1013" s="17">
        <v>45.0</v>
      </c>
      <c r="F1013" s="17">
        <f t="array" ref="F1013">XLOOKUP(B1013, 'Top 50 Cities in Spain Demograp'!A:A, 'Top 50 Cities in Spain Demograp'!B:B, "No data found", 0, 1)</f>
        <v>238293</v>
      </c>
      <c r="G1013" s="17">
        <f>ROUND(MIN(VLOOKUP(CONCATENATE(C1013, ":", D1013), Pivots_Attractiveness_Score!$C$32:$D$55, 2, FALSE) / E1013, 1), 2)</f>
        <v>1</v>
      </c>
      <c r="H1013" s="17">
        <f t="shared" si="1"/>
        <v>0.43</v>
      </c>
      <c r="I1013" s="17">
        <f t="shared" si="2"/>
        <v>0.01</v>
      </c>
      <c r="J1013" s="49">
        <f> IFERROR(ROUND((VLOOKUP(B1013, 'Top 50 Cities in Spain Demograp'!A:C, 3, FALSE) - MIN('Top 50 Cities in Spain Demograp'!C:C)) / (MAX('Top 50 Cities in Spain Demograp'!C:C) - MIN('Top 50 Cities in Spain Demograp'!C:C)), 2), "No income data")</f>
        <v>0</v>
      </c>
      <c r="K1013" s="49">
        <f t="shared" si="3"/>
        <v>0.38</v>
      </c>
    </row>
    <row r="1014">
      <c r="A1014" s="16" t="s">
        <v>65</v>
      </c>
      <c r="B1014" s="16" t="s">
        <v>85</v>
      </c>
      <c r="C1014" s="16" t="s">
        <v>63</v>
      </c>
      <c r="D1014" s="16" t="s">
        <v>57</v>
      </c>
      <c r="E1014" s="17">
        <v>58.0</v>
      </c>
      <c r="F1014" s="17">
        <f t="array" ref="F1014">XLOOKUP(B1014, 'Top 50 Cities in Spain Demograp'!A:A, 'Top 50 Cities in Spain Demograp'!B:B, "No data found", 0, 1)</f>
        <v>238293</v>
      </c>
      <c r="G1014" s="17">
        <f>ROUND(MIN(VLOOKUP(CONCATENATE(C1014, ":", D1014), Pivots_Attractiveness_Score!$C$32:$D$55, 2, FALSE) / E1014, 1), 2)</f>
        <v>1</v>
      </c>
      <c r="H1014" s="17">
        <f t="shared" si="1"/>
        <v>0.56</v>
      </c>
      <c r="I1014" s="17">
        <f t="shared" si="2"/>
        <v>0.01</v>
      </c>
      <c r="J1014" s="49">
        <f> IFERROR(ROUND((VLOOKUP(B1014, 'Top 50 Cities in Spain Demograp'!A:C, 3, FALSE) - MIN('Top 50 Cities in Spain Demograp'!C:C)) / (MAX('Top 50 Cities in Spain Demograp'!C:C) - MIN('Top 50 Cities in Spain Demograp'!C:C)), 2), "No income data")</f>
        <v>0</v>
      </c>
      <c r="K1014" s="49">
        <f t="shared" si="3"/>
        <v>0.43</v>
      </c>
    </row>
    <row r="1015">
      <c r="A1015" s="16" t="s">
        <v>65</v>
      </c>
      <c r="B1015" s="16" t="s">
        <v>85</v>
      </c>
      <c r="C1015" s="16" t="s">
        <v>63</v>
      </c>
      <c r="D1015" s="16" t="s">
        <v>58</v>
      </c>
      <c r="E1015" s="17">
        <v>50.0</v>
      </c>
      <c r="F1015" s="17">
        <f t="array" ref="F1015">XLOOKUP(B1015, 'Top 50 Cities in Spain Demograp'!A:A, 'Top 50 Cities in Spain Demograp'!B:B, "No data found", 0, 1)</f>
        <v>238293</v>
      </c>
      <c r="G1015" s="17">
        <f>ROUND(MIN(VLOOKUP(CONCATENATE(C1015, ":", D1015), Pivots_Attractiveness_Score!$C$32:$D$55, 2, FALSE) / E1015, 1), 2)</f>
        <v>1</v>
      </c>
      <c r="H1015" s="17">
        <f t="shared" si="1"/>
        <v>0.48</v>
      </c>
      <c r="I1015" s="17">
        <f t="shared" si="2"/>
        <v>0.01</v>
      </c>
      <c r="J1015" s="49">
        <f> IFERROR(ROUND((VLOOKUP(B1015, 'Top 50 Cities in Spain Demograp'!A:C, 3, FALSE) - MIN('Top 50 Cities in Spain Demograp'!C:C)) / (MAX('Top 50 Cities in Spain Demograp'!C:C) - MIN('Top 50 Cities in Spain Demograp'!C:C)), 2), "No income data")</f>
        <v>0</v>
      </c>
      <c r="K1015" s="49">
        <f t="shared" si="3"/>
        <v>0.4</v>
      </c>
    </row>
    <row r="1016">
      <c r="A1016" s="16" t="s">
        <v>65</v>
      </c>
      <c r="B1016" s="16" t="s">
        <v>85</v>
      </c>
      <c r="C1016" s="16" t="s">
        <v>63</v>
      </c>
      <c r="D1016" s="16" t="s">
        <v>59</v>
      </c>
      <c r="E1016" s="17">
        <v>38.0</v>
      </c>
      <c r="F1016" s="17">
        <f t="array" ref="F1016">XLOOKUP(B1016, 'Top 50 Cities in Spain Demograp'!A:A, 'Top 50 Cities in Spain Demograp'!B:B, "No data found", 0, 1)</f>
        <v>238293</v>
      </c>
      <c r="G1016" s="17">
        <f>ROUND(MIN(VLOOKUP(CONCATENATE(C1016, ":", D1016), Pivots_Attractiveness_Score!$C$32:$D$55, 2, FALSE) / E1016, 1), 2)</f>
        <v>1</v>
      </c>
      <c r="H1016" s="17">
        <f t="shared" si="1"/>
        <v>0.35</v>
      </c>
      <c r="I1016" s="17">
        <f t="shared" si="2"/>
        <v>0.01</v>
      </c>
      <c r="J1016" s="49">
        <f> IFERROR(ROUND((VLOOKUP(B1016, 'Top 50 Cities in Spain Demograp'!A:C, 3, FALSE) - MIN('Top 50 Cities in Spain Demograp'!C:C)) / (MAX('Top 50 Cities in Spain Demograp'!C:C) - MIN('Top 50 Cities in Spain Demograp'!C:C)), 2), "No income data")</f>
        <v>0</v>
      </c>
      <c r="K1016" s="49">
        <f t="shared" si="3"/>
        <v>0.34</v>
      </c>
    </row>
    <row r="1017">
      <c r="A1017" s="16" t="s">
        <v>65</v>
      </c>
      <c r="B1017" s="16" t="s">
        <v>85</v>
      </c>
      <c r="C1017" s="16" t="s">
        <v>63</v>
      </c>
      <c r="D1017" s="16" t="s">
        <v>60</v>
      </c>
      <c r="E1017" s="17">
        <v>40.0</v>
      </c>
      <c r="F1017" s="17">
        <f t="array" ref="F1017">XLOOKUP(B1017, 'Top 50 Cities in Spain Demograp'!A:A, 'Top 50 Cities in Spain Demograp'!B:B, "No data found", 0, 1)</f>
        <v>238293</v>
      </c>
      <c r="G1017" s="17">
        <f>ROUND(MIN(VLOOKUP(CONCATENATE(C1017, ":", D1017), Pivots_Attractiveness_Score!$C$32:$D$55, 2, FALSE) / E1017, 1), 2)</f>
        <v>1</v>
      </c>
      <c r="H1017" s="17">
        <f t="shared" si="1"/>
        <v>0.38</v>
      </c>
      <c r="I1017" s="17">
        <f t="shared" si="2"/>
        <v>0.01</v>
      </c>
      <c r="J1017" s="49">
        <f> IFERROR(ROUND((VLOOKUP(B1017, 'Top 50 Cities in Spain Demograp'!A:C, 3, FALSE) - MIN('Top 50 Cities in Spain Demograp'!C:C)) / (MAX('Top 50 Cities in Spain Demograp'!C:C) - MIN('Top 50 Cities in Spain Demograp'!C:C)), 2), "No income data")</f>
        <v>0</v>
      </c>
      <c r="K1017" s="49">
        <f t="shared" si="3"/>
        <v>0.36</v>
      </c>
    </row>
    <row r="1018">
      <c r="A1018" s="16" t="s">
        <v>65</v>
      </c>
      <c r="B1018" s="16" t="s">
        <v>85</v>
      </c>
      <c r="C1018" s="16" t="s">
        <v>64</v>
      </c>
      <c r="D1018" s="16" t="s">
        <v>57</v>
      </c>
      <c r="E1018" s="17">
        <v>45.0</v>
      </c>
      <c r="F1018" s="17">
        <f t="array" ref="F1018">XLOOKUP(B1018, 'Top 50 Cities in Spain Demograp'!A:A, 'Top 50 Cities in Spain Demograp'!B:B, "No data found", 0, 1)</f>
        <v>238293</v>
      </c>
      <c r="G1018" s="17">
        <f>ROUND(MIN(VLOOKUP(CONCATENATE(C1018, ":", D1018), Pivots_Attractiveness_Score!$C$32:$D$55, 2, FALSE) / E1018, 1), 2)</f>
        <v>0.93</v>
      </c>
      <c r="H1018" s="17">
        <f t="shared" si="1"/>
        <v>0.43</v>
      </c>
      <c r="I1018" s="17">
        <f t="shared" si="2"/>
        <v>0.01</v>
      </c>
      <c r="J1018" s="49">
        <f> IFERROR(ROUND((VLOOKUP(B1018, 'Top 50 Cities in Spain Demograp'!A:C, 3, FALSE) - MIN('Top 50 Cities in Spain Demograp'!C:C)) / (MAX('Top 50 Cities in Spain Demograp'!C:C) - MIN('Top 50 Cities in Spain Demograp'!C:C)), 2), "No income data")</f>
        <v>0</v>
      </c>
      <c r="K1018" s="49">
        <f t="shared" si="3"/>
        <v>0.36</v>
      </c>
    </row>
    <row r="1019">
      <c r="A1019" s="16" t="s">
        <v>65</v>
      </c>
      <c r="B1019" s="16" t="s">
        <v>85</v>
      </c>
      <c r="C1019" s="16" t="s">
        <v>64</v>
      </c>
      <c r="D1019" s="16" t="s">
        <v>58</v>
      </c>
      <c r="E1019" s="17">
        <v>20.0</v>
      </c>
      <c r="F1019" s="17">
        <f t="array" ref="F1019">XLOOKUP(B1019, 'Top 50 Cities in Spain Demograp'!A:A, 'Top 50 Cities in Spain Demograp'!B:B, "No data found", 0, 1)</f>
        <v>238293</v>
      </c>
      <c r="G1019" s="17">
        <f>ROUND(MIN(VLOOKUP(CONCATENATE(C1019, ":", D1019), Pivots_Attractiveness_Score!$C$32:$D$55, 2, FALSE) / E1019, 1), 2)</f>
        <v>0.9</v>
      </c>
      <c r="H1019" s="17">
        <f t="shared" si="1"/>
        <v>0.17</v>
      </c>
      <c r="I1019" s="17">
        <f t="shared" si="2"/>
        <v>0.01</v>
      </c>
      <c r="J1019" s="49">
        <f> IFERROR(ROUND((VLOOKUP(B1019, 'Top 50 Cities in Spain Demograp'!A:C, 3, FALSE) - MIN('Top 50 Cities in Spain Demograp'!C:C)) / (MAX('Top 50 Cities in Spain Demograp'!C:C) - MIN('Top 50 Cities in Spain Demograp'!C:C)), 2), "No income data")</f>
        <v>0</v>
      </c>
      <c r="K1019" s="49">
        <f t="shared" si="3"/>
        <v>0.25</v>
      </c>
    </row>
    <row r="1020">
      <c r="A1020" s="16" t="s">
        <v>65</v>
      </c>
      <c r="B1020" s="16" t="s">
        <v>85</v>
      </c>
      <c r="C1020" s="16" t="s">
        <v>64</v>
      </c>
      <c r="D1020" s="16" t="s">
        <v>59</v>
      </c>
      <c r="E1020" s="17">
        <v>32.0</v>
      </c>
      <c r="F1020" s="17">
        <f t="array" ref="F1020">XLOOKUP(B1020, 'Top 50 Cities in Spain Demograp'!A:A, 'Top 50 Cities in Spain Demograp'!B:B, "No data found", 0, 1)</f>
        <v>238293</v>
      </c>
      <c r="G1020" s="17">
        <f>ROUND(MIN(VLOOKUP(CONCATENATE(C1020, ":", D1020), Pivots_Attractiveness_Score!$C$32:$D$55, 2, FALSE) / E1020, 1), 2)</f>
        <v>0.88</v>
      </c>
      <c r="H1020" s="17">
        <f t="shared" si="1"/>
        <v>0.29</v>
      </c>
      <c r="I1020" s="17">
        <f t="shared" si="2"/>
        <v>0.01</v>
      </c>
      <c r="J1020" s="49">
        <f> IFERROR(ROUND((VLOOKUP(B1020, 'Top 50 Cities in Spain Demograp'!A:C, 3, FALSE) - MIN('Top 50 Cities in Spain Demograp'!C:C)) / (MAX('Top 50 Cities in Spain Demograp'!C:C) - MIN('Top 50 Cities in Spain Demograp'!C:C)), 2), "No income data")</f>
        <v>0</v>
      </c>
      <c r="K1020" s="49">
        <f t="shared" si="3"/>
        <v>0.3</v>
      </c>
    </row>
    <row r="1021">
      <c r="A1021" s="16" t="s">
        <v>65</v>
      </c>
      <c r="B1021" s="16" t="s">
        <v>85</v>
      </c>
      <c r="C1021" s="16" t="s">
        <v>64</v>
      </c>
      <c r="D1021" s="16" t="s">
        <v>60</v>
      </c>
      <c r="E1021" s="17">
        <v>18.0</v>
      </c>
      <c r="F1021" s="17">
        <f t="array" ref="F1021">XLOOKUP(B1021, 'Top 50 Cities in Spain Demograp'!A:A, 'Top 50 Cities in Spain Demograp'!B:B, "No data found", 0, 1)</f>
        <v>238293</v>
      </c>
      <c r="G1021" s="17">
        <f>ROUND(MIN(VLOOKUP(CONCATENATE(C1021, ":", D1021), Pivots_Attractiveness_Score!$C$32:$D$55, 2, FALSE) / E1021, 1), 2)</f>
        <v>1</v>
      </c>
      <c r="H1021" s="17">
        <f t="shared" si="1"/>
        <v>0.15</v>
      </c>
      <c r="I1021" s="17">
        <f t="shared" si="2"/>
        <v>0.01</v>
      </c>
      <c r="J1021" s="49">
        <f> IFERROR(ROUND((VLOOKUP(B1021, 'Top 50 Cities in Spain Demograp'!A:C, 3, FALSE) - MIN('Top 50 Cities in Spain Demograp'!C:C)) / (MAX('Top 50 Cities in Spain Demograp'!C:C) - MIN('Top 50 Cities in Spain Demograp'!C:C)), 2), "No income data")</f>
        <v>0</v>
      </c>
      <c r="K1021" s="49">
        <f t="shared" si="3"/>
        <v>0.26</v>
      </c>
    </row>
    <row r="1022">
      <c r="A1022" s="16" t="s">
        <v>65</v>
      </c>
      <c r="B1022" s="16" t="s">
        <v>86</v>
      </c>
      <c r="C1022" s="16" t="s">
        <v>56</v>
      </c>
      <c r="D1022" s="16" t="s">
        <v>57</v>
      </c>
      <c r="E1022" s="17">
        <v>71.0</v>
      </c>
      <c r="F1022" s="17">
        <f t="array" ref="F1022">XLOOKUP(B1022, 'Top 50 Cities in Spain Demograp'!A:A, 'Top 50 Cities in Spain Demograp'!B:B, "No data found", 0, 1)</f>
        <v>217584</v>
      </c>
      <c r="G1022" s="17">
        <f>ROUND(MIN(VLOOKUP(CONCATENATE(C1022, ":", D1022), Pivots_Attractiveness_Score!$C$32:$D$55, 2, FALSE) / E1022, 1), 2)</f>
        <v>1</v>
      </c>
      <c r="H1022" s="17">
        <f t="shared" si="1"/>
        <v>0.7</v>
      </c>
      <c r="I1022" s="17">
        <f t="shared" si="2"/>
        <v>0.01</v>
      </c>
      <c r="J1022" s="49">
        <f> IFERROR(ROUND((VLOOKUP(B1022, 'Top 50 Cities in Spain Demograp'!A:C, 3, FALSE) - MIN('Top 50 Cities in Spain Demograp'!C:C)) / (MAX('Top 50 Cities in Spain Demograp'!C:C) - MIN('Top 50 Cities in Spain Demograp'!C:C)), 2), "No income data")</f>
        <v>0.68</v>
      </c>
      <c r="K1022" s="49">
        <f t="shared" si="3"/>
        <v>0.55</v>
      </c>
    </row>
    <row r="1023">
      <c r="A1023" s="16" t="s">
        <v>65</v>
      </c>
      <c r="B1023" s="16" t="s">
        <v>86</v>
      </c>
      <c r="C1023" s="16" t="s">
        <v>56</v>
      </c>
      <c r="D1023" s="16" t="s">
        <v>58</v>
      </c>
      <c r="E1023" s="17">
        <v>68.0</v>
      </c>
      <c r="F1023" s="17">
        <f t="array" ref="F1023">XLOOKUP(B1023, 'Top 50 Cities in Spain Demograp'!A:A, 'Top 50 Cities in Spain Demograp'!B:B, "No data found", 0, 1)</f>
        <v>217584</v>
      </c>
      <c r="G1023" s="17">
        <f>ROUND(MIN(VLOOKUP(CONCATENATE(C1023, ":", D1023), Pivots_Attractiveness_Score!$C$32:$D$55, 2, FALSE) / E1023, 1), 2)</f>
        <v>1</v>
      </c>
      <c r="H1023" s="17">
        <f t="shared" si="1"/>
        <v>0.67</v>
      </c>
      <c r="I1023" s="17">
        <f t="shared" si="2"/>
        <v>0.01</v>
      </c>
      <c r="J1023" s="49">
        <f> IFERROR(ROUND((VLOOKUP(B1023, 'Top 50 Cities in Spain Demograp'!A:C, 3, FALSE) - MIN('Top 50 Cities in Spain Demograp'!C:C)) / (MAX('Top 50 Cities in Spain Demograp'!C:C) - MIN('Top 50 Cities in Spain Demograp'!C:C)), 2), "No income data")</f>
        <v>0.68</v>
      </c>
      <c r="K1023" s="49">
        <f t="shared" si="3"/>
        <v>0.54</v>
      </c>
    </row>
    <row r="1024">
      <c r="A1024" s="16" t="s">
        <v>65</v>
      </c>
      <c r="B1024" s="16" t="s">
        <v>86</v>
      </c>
      <c r="C1024" s="16" t="s">
        <v>56</v>
      </c>
      <c r="D1024" s="16" t="s">
        <v>59</v>
      </c>
      <c r="E1024" s="17">
        <v>42.0</v>
      </c>
      <c r="F1024" s="17">
        <f t="array" ref="F1024">XLOOKUP(B1024, 'Top 50 Cities in Spain Demograp'!A:A, 'Top 50 Cities in Spain Demograp'!B:B, "No data found", 0, 1)</f>
        <v>217584</v>
      </c>
      <c r="G1024" s="17">
        <f>ROUND(MIN(VLOOKUP(CONCATENATE(C1024, ":", D1024), Pivots_Attractiveness_Score!$C$32:$D$55, 2, FALSE) / E1024, 1), 2)</f>
        <v>1</v>
      </c>
      <c r="H1024" s="17">
        <f t="shared" si="1"/>
        <v>0.4</v>
      </c>
      <c r="I1024" s="17">
        <f t="shared" si="2"/>
        <v>0.01</v>
      </c>
      <c r="J1024" s="49">
        <f> IFERROR(ROUND((VLOOKUP(B1024, 'Top 50 Cities in Spain Demograp'!A:C, 3, FALSE) - MIN('Top 50 Cities in Spain Demograp'!C:C)) / (MAX('Top 50 Cities in Spain Demograp'!C:C) - MIN('Top 50 Cities in Spain Demograp'!C:C)), 2), "No income data")</f>
        <v>0.68</v>
      </c>
      <c r="K1024" s="49">
        <f t="shared" si="3"/>
        <v>0.43</v>
      </c>
    </row>
    <row r="1025">
      <c r="A1025" s="16" t="s">
        <v>65</v>
      </c>
      <c r="B1025" s="16" t="s">
        <v>86</v>
      </c>
      <c r="C1025" s="16" t="s">
        <v>56</v>
      </c>
      <c r="D1025" s="16" t="s">
        <v>60</v>
      </c>
      <c r="E1025" s="17">
        <v>45.0</v>
      </c>
      <c r="F1025" s="17">
        <f t="array" ref="F1025">XLOOKUP(B1025, 'Top 50 Cities in Spain Demograp'!A:A, 'Top 50 Cities in Spain Demograp'!B:B, "No data found", 0, 1)</f>
        <v>217584</v>
      </c>
      <c r="G1025" s="17">
        <f>ROUND(MIN(VLOOKUP(CONCATENATE(C1025, ":", D1025), Pivots_Attractiveness_Score!$C$32:$D$55, 2, FALSE) / E1025, 1), 2)</f>
        <v>1</v>
      </c>
      <c r="H1025" s="17">
        <f t="shared" si="1"/>
        <v>0.43</v>
      </c>
      <c r="I1025" s="17">
        <f t="shared" si="2"/>
        <v>0.01</v>
      </c>
      <c r="J1025" s="49">
        <f> IFERROR(ROUND((VLOOKUP(B1025, 'Top 50 Cities in Spain Demograp'!A:C, 3, FALSE) - MIN('Top 50 Cities in Spain Demograp'!C:C)) / (MAX('Top 50 Cities in Spain Demograp'!C:C) - MIN('Top 50 Cities in Spain Demograp'!C:C)), 2), "No income data")</f>
        <v>0.68</v>
      </c>
      <c r="K1025" s="49">
        <f t="shared" si="3"/>
        <v>0.44</v>
      </c>
    </row>
    <row r="1026">
      <c r="A1026" s="16" t="s">
        <v>65</v>
      </c>
      <c r="B1026" s="16" t="s">
        <v>86</v>
      </c>
      <c r="C1026" s="16" t="s">
        <v>61</v>
      </c>
      <c r="D1026" s="16" t="s">
        <v>57</v>
      </c>
      <c r="E1026" s="17">
        <v>64.0</v>
      </c>
      <c r="F1026" s="17">
        <f t="array" ref="F1026">XLOOKUP(B1026, 'Top 50 Cities in Spain Demograp'!A:A, 'Top 50 Cities in Spain Demograp'!B:B, "No data found", 0, 1)</f>
        <v>217584</v>
      </c>
      <c r="G1026" s="17">
        <f>ROUND(MIN(VLOOKUP(CONCATENATE(C1026, ":", D1026), Pivots_Attractiveness_Score!$C$32:$D$55, 2, FALSE) / E1026, 1), 2)</f>
        <v>1</v>
      </c>
      <c r="H1026" s="17">
        <f t="shared" si="1"/>
        <v>0.63</v>
      </c>
      <c r="I1026" s="17">
        <f t="shared" si="2"/>
        <v>0.01</v>
      </c>
      <c r="J1026" s="49">
        <f> IFERROR(ROUND((VLOOKUP(B1026, 'Top 50 Cities in Spain Demograp'!A:C, 3, FALSE) - MIN('Top 50 Cities in Spain Demograp'!C:C)) / (MAX('Top 50 Cities in Spain Demograp'!C:C) - MIN('Top 50 Cities in Spain Demograp'!C:C)), 2), "No income data")</f>
        <v>0.68</v>
      </c>
      <c r="K1026" s="49">
        <f t="shared" si="3"/>
        <v>0.52</v>
      </c>
    </row>
    <row r="1027">
      <c r="A1027" s="16" t="s">
        <v>65</v>
      </c>
      <c r="B1027" s="16" t="s">
        <v>86</v>
      </c>
      <c r="C1027" s="16" t="s">
        <v>61</v>
      </c>
      <c r="D1027" s="16" t="s">
        <v>58</v>
      </c>
      <c r="E1027" s="17">
        <v>56.0</v>
      </c>
      <c r="F1027" s="17">
        <f t="array" ref="F1027">XLOOKUP(B1027, 'Top 50 Cities in Spain Demograp'!A:A, 'Top 50 Cities in Spain Demograp'!B:B, "No data found", 0, 1)</f>
        <v>217584</v>
      </c>
      <c r="G1027" s="17">
        <f>ROUND(MIN(VLOOKUP(CONCATENATE(C1027, ":", D1027), Pivots_Attractiveness_Score!$C$32:$D$55, 2, FALSE) / E1027, 1), 2)</f>
        <v>1</v>
      </c>
      <c r="H1027" s="17">
        <f t="shared" si="1"/>
        <v>0.54</v>
      </c>
      <c r="I1027" s="17">
        <f t="shared" si="2"/>
        <v>0.01</v>
      </c>
      <c r="J1027" s="49">
        <f> IFERROR(ROUND((VLOOKUP(B1027, 'Top 50 Cities in Spain Demograp'!A:C, 3, FALSE) - MIN('Top 50 Cities in Spain Demograp'!C:C)) / (MAX('Top 50 Cities in Spain Demograp'!C:C) - MIN('Top 50 Cities in Spain Demograp'!C:C)), 2), "No income data")</f>
        <v>0.68</v>
      </c>
      <c r="K1027" s="49">
        <f t="shared" si="3"/>
        <v>0.49</v>
      </c>
    </row>
    <row r="1028">
      <c r="A1028" s="16" t="s">
        <v>65</v>
      </c>
      <c r="B1028" s="16" t="s">
        <v>86</v>
      </c>
      <c r="C1028" s="16" t="s">
        <v>61</v>
      </c>
      <c r="D1028" s="16" t="s">
        <v>59</v>
      </c>
      <c r="E1028" s="17">
        <v>32.0</v>
      </c>
      <c r="F1028" s="17">
        <f t="array" ref="F1028">XLOOKUP(B1028, 'Top 50 Cities in Spain Demograp'!A:A, 'Top 50 Cities in Spain Demograp'!B:B, "No data found", 0, 1)</f>
        <v>217584</v>
      </c>
      <c r="G1028" s="17">
        <f>ROUND(MIN(VLOOKUP(CONCATENATE(C1028, ":", D1028), Pivots_Attractiveness_Score!$C$32:$D$55, 2, FALSE) / E1028, 1), 2)</f>
        <v>1</v>
      </c>
      <c r="H1028" s="17">
        <f t="shared" si="1"/>
        <v>0.29</v>
      </c>
      <c r="I1028" s="17">
        <f t="shared" si="2"/>
        <v>0.01</v>
      </c>
      <c r="J1028" s="49">
        <f> IFERROR(ROUND((VLOOKUP(B1028, 'Top 50 Cities in Spain Demograp'!A:C, 3, FALSE) - MIN('Top 50 Cities in Spain Demograp'!C:C)) / (MAX('Top 50 Cities in Spain Demograp'!C:C) - MIN('Top 50 Cities in Spain Demograp'!C:C)), 2), "No income data")</f>
        <v>0.68</v>
      </c>
      <c r="K1028" s="49">
        <f t="shared" si="3"/>
        <v>0.39</v>
      </c>
    </row>
    <row r="1029">
      <c r="A1029" s="16" t="s">
        <v>65</v>
      </c>
      <c r="B1029" s="16" t="s">
        <v>86</v>
      </c>
      <c r="C1029" s="16" t="s">
        <v>61</v>
      </c>
      <c r="D1029" s="16" t="s">
        <v>60</v>
      </c>
      <c r="E1029" s="17">
        <v>35.0</v>
      </c>
      <c r="F1029" s="17">
        <f t="array" ref="F1029">XLOOKUP(B1029, 'Top 50 Cities in Spain Demograp'!A:A, 'Top 50 Cities in Spain Demograp'!B:B, "No data found", 0, 1)</f>
        <v>217584</v>
      </c>
      <c r="G1029" s="17">
        <f>ROUND(MIN(VLOOKUP(CONCATENATE(C1029, ":", D1029), Pivots_Attractiveness_Score!$C$32:$D$55, 2, FALSE) / E1029, 1), 2)</f>
        <v>1</v>
      </c>
      <c r="H1029" s="17">
        <f t="shared" si="1"/>
        <v>0.32</v>
      </c>
      <c r="I1029" s="17">
        <f t="shared" si="2"/>
        <v>0.01</v>
      </c>
      <c r="J1029" s="49">
        <f> IFERROR(ROUND((VLOOKUP(B1029, 'Top 50 Cities in Spain Demograp'!A:C, 3, FALSE) - MIN('Top 50 Cities in Spain Demograp'!C:C)) / (MAX('Top 50 Cities in Spain Demograp'!C:C) - MIN('Top 50 Cities in Spain Demograp'!C:C)), 2), "No income data")</f>
        <v>0.68</v>
      </c>
      <c r="K1029" s="49">
        <f t="shared" si="3"/>
        <v>0.4</v>
      </c>
    </row>
    <row r="1030">
      <c r="A1030" s="16" t="s">
        <v>65</v>
      </c>
      <c r="B1030" s="16" t="s">
        <v>86</v>
      </c>
      <c r="C1030" s="16" t="s">
        <v>62</v>
      </c>
      <c r="D1030" s="16" t="s">
        <v>57</v>
      </c>
      <c r="E1030" s="17">
        <v>60.0</v>
      </c>
      <c r="F1030" s="17">
        <f t="array" ref="F1030">XLOOKUP(B1030, 'Top 50 Cities in Spain Demograp'!A:A, 'Top 50 Cities in Spain Demograp'!B:B, "No data found", 0, 1)</f>
        <v>217584</v>
      </c>
      <c r="G1030" s="17">
        <f>ROUND(MIN(VLOOKUP(CONCATENATE(C1030, ":", D1030), Pivots_Attractiveness_Score!$C$32:$D$55, 2, FALSE) / E1030, 1), 2)</f>
        <v>1</v>
      </c>
      <c r="H1030" s="17">
        <f t="shared" si="1"/>
        <v>0.58</v>
      </c>
      <c r="I1030" s="17">
        <f t="shared" si="2"/>
        <v>0.01</v>
      </c>
      <c r="J1030" s="49">
        <f> IFERROR(ROUND((VLOOKUP(B1030, 'Top 50 Cities in Spain Demograp'!A:C, 3, FALSE) - MIN('Top 50 Cities in Spain Demograp'!C:C)) / (MAX('Top 50 Cities in Spain Demograp'!C:C) - MIN('Top 50 Cities in Spain Demograp'!C:C)), 2), "No income data")</f>
        <v>0.68</v>
      </c>
      <c r="K1030" s="49">
        <f t="shared" si="3"/>
        <v>0.5</v>
      </c>
    </row>
    <row r="1031">
      <c r="A1031" s="16" t="s">
        <v>65</v>
      </c>
      <c r="B1031" s="16" t="s">
        <v>86</v>
      </c>
      <c r="C1031" s="16" t="s">
        <v>62</v>
      </c>
      <c r="D1031" s="16" t="s">
        <v>58</v>
      </c>
      <c r="E1031" s="17">
        <v>52.0</v>
      </c>
      <c r="F1031" s="17">
        <f t="array" ref="F1031">XLOOKUP(B1031, 'Top 50 Cities in Spain Demograp'!A:A, 'Top 50 Cities in Spain Demograp'!B:B, "No data found", 0, 1)</f>
        <v>217584</v>
      </c>
      <c r="G1031" s="17">
        <f>ROUND(MIN(VLOOKUP(CONCATENATE(C1031, ":", D1031), Pivots_Attractiveness_Score!$C$32:$D$55, 2, FALSE) / E1031, 1), 2)</f>
        <v>1</v>
      </c>
      <c r="H1031" s="17">
        <f t="shared" si="1"/>
        <v>0.5</v>
      </c>
      <c r="I1031" s="17">
        <f t="shared" si="2"/>
        <v>0.01</v>
      </c>
      <c r="J1031" s="49">
        <f> IFERROR(ROUND((VLOOKUP(B1031, 'Top 50 Cities in Spain Demograp'!A:C, 3, FALSE) - MIN('Top 50 Cities in Spain Demograp'!C:C)) / (MAX('Top 50 Cities in Spain Demograp'!C:C) - MIN('Top 50 Cities in Spain Demograp'!C:C)), 2), "No income data")</f>
        <v>0.68</v>
      </c>
      <c r="K1031" s="49">
        <f t="shared" si="3"/>
        <v>0.47</v>
      </c>
    </row>
    <row r="1032">
      <c r="A1032" s="16" t="s">
        <v>65</v>
      </c>
      <c r="B1032" s="16" t="s">
        <v>86</v>
      </c>
      <c r="C1032" s="16" t="s">
        <v>62</v>
      </c>
      <c r="D1032" s="16" t="s">
        <v>59</v>
      </c>
      <c r="E1032" s="17">
        <v>30.0</v>
      </c>
      <c r="F1032" s="17">
        <f t="array" ref="F1032">XLOOKUP(B1032, 'Top 50 Cities in Spain Demograp'!A:A, 'Top 50 Cities in Spain Demograp'!B:B, "No data found", 0, 1)</f>
        <v>217584</v>
      </c>
      <c r="G1032" s="17">
        <f>ROUND(MIN(VLOOKUP(CONCATENATE(C1032, ":", D1032), Pivots_Attractiveness_Score!$C$32:$D$55, 2, FALSE) / E1032, 1), 2)</f>
        <v>1</v>
      </c>
      <c r="H1032" s="17">
        <f t="shared" si="1"/>
        <v>0.27</v>
      </c>
      <c r="I1032" s="17">
        <f t="shared" si="2"/>
        <v>0.01</v>
      </c>
      <c r="J1032" s="49">
        <f> IFERROR(ROUND((VLOOKUP(B1032, 'Top 50 Cities in Spain Demograp'!A:C, 3, FALSE) - MIN('Top 50 Cities in Spain Demograp'!C:C)) / (MAX('Top 50 Cities in Spain Demograp'!C:C) - MIN('Top 50 Cities in Spain Demograp'!C:C)), 2), "No income data")</f>
        <v>0.68</v>
      </c>
      <c r="K1032" s="49">
        <f t="shared" si="3"/>
        <v>0.38</v>
      </c>
    </row>
    <row r="1033">
      <c r="A1033" s="16" t="s">
        <v>65</v>
      </c>
      <c r="B1033" s="16" t="s">
        <v>86</v>
      </c>
      <c r="C1033" s="16" t="s">
        <v>62</v>
      </c>
      <c r="D1033" s="16" t="s">
        <v>60</v>
      </c>
      <c r="E1033" s="17">
        <v>28.0</v>
      </c>
      <c r="F1033" s="17">
        <f t="array" ref="F1033">XLOOKUP(B1033, 'Top 50 Cities in Spain Demograp'!A:A, 'Top 50 Cities in Spain Demograp'!B:B, "No data found", 0, 1)</f>
        <v>217584</v>
      </c>
      <c r="G1033" s="17">
        <f>ROUND(MIN(VLOOKUP(CONCATENATE(C1033, ":", D1033), Pivots_Attractiveness_Score!$C$32:$D$55, 2, FALSE) / E1033, 1), 2)</f>
        <v>1</v>
      </c>
      <c r="H1033" s="17">
        <f t="shared" si="1"/>
        <v>0.25</v>
      </c>
      <c r="I1033" s="17">
        <f t="shared" si="2"/>
        <v>0.01</v>
      </c>
      <c r="J1033" s="49">
        <f> IFERROR(ROUND((VLOOKUP(B1033, 'Top 50 Cities in Spain Demograp'!A:C, 3, FALSE) - MIN('Top 50 Cities in Spain Demograp'!C:C)) / (MAX('Top 50 Cities in Spain Demograp'!C:C) - MIN('Top 50 Cities in Spain Demograp'!C:C)), 2), "No income data")</f>
        <v>0.68</v>
      </c>
      <c r="K1033" s="49">
        <f t="shared" si="3"/>
        <v>0.37</v>
      </c>
    </row>
    <row r="1034">
      <c r="A1034" s="16" t="s">
        <v>65</v>
      </c>
      <c r="B1034" s="16" t="s">
        <v>86</v>
      </c>
      <c r="C1034" s="16" t="s">
        <v>63</v>
      </c>
      <c r="D1034" s="16" t="s">
        <v>57</v>
      </c>
      <c r="E1034" s="17">
        <v>56.0</v>
      </c>
      <c r="F1034" s="17">
        <f t="array" ref="F1034">XLOOKUP(B1034, 'Top 50 Cities in Spain Demograp'!A:A, 'Top 50 Cities in Spain Demograp'!B:B, "No data found", 0, 1)</f>
        <v>217584</v>
      </c>
      <c r="G1034" s="17">
        <f>ROUND(MIN(VLOOKUP(CONCATENATE(C1034, ":", D1034), Pivots_Attractiveness_Score!$C$32:$D$55, 2, FALSE) / E1034, 1), 2)</f>
        <v>1</v>
      </c>
      <c r="H1034" s="17">
        <f t="shared" si="1"/>
        <v>0.54</v>
      </c>
      <c r="I1034" s="17">
        <f t="shared" si="2"/>
        <v>0.01</v>
      </c>
      <c r="J1034" s="49">
        <f> IFERROR(ROUND((VLOOKUP(B1034, 'Top 50 Cities in Spain Demograp'!A:C, 3, FALSE) - MIN('Top 50 Cities in Spain Demograp'!C:C)) / (MAX('Top 50 Cities in Spain Demograp'!C:C) - MIN('Top 50 Cities in Spain Demograp'!C:C)), 2), "No income data")</f>
        <v>0.68</v>
      </c>
      <c r="K1034" s="49">
        <f t="shared" si="3"/>
        <v>0.49</v>
      </c>
    </row>
    <row r="1035">
      <c r="A1035" s="16" t="s">
        <v>65</v>
      </c>
      <c r="B1035" s="16" t="s">
        <v>86</v>
      </c>
      <c r="C1035" s="16" t="s">
        <v>63</v>
      </c>
      <c r="D1035" s="16" t="s">
        <v>58</v>
      </c>
      <c r="E1035" s="17">
        <v>48.0</v>
      </c>
      <c r="F1035" s="17">
        <f t="array" ref="F1035">XLOOKUP(B1035, 'Top 50 Cities in Spain Demograp'!A:A, 'Top 50 Cities in Spain Demograp'!B:B, "No data found", 0, 1)</f>
        <v>217584</v>
      </c>
      <c r="G1035" s="17">
        <f>ROUND(MIN(VLOOKUP(CONCATENATE(C1035, ":", D1035), Pivots_Attractiveness_Score!$C$32:$D$55, 2, FALSE) / E1035, 1), 2)</f>
        <v>1</v>
      </c>
      <c r="H1035" s="17">
        <f t="shared" si="1"/>
        <v>0.46</v>
      </c>
      <c r="I1035" s="17">
        <f t="shared" si="2"/>
        <v>0.01</v>
      </c>
      <c r="J1035" s="49">
        <f> IFERROR(ROUND((VLOOKUP(B1035, 'Top 50 Cities in Spain Demograp'!A:C, 3, FALSE) - MIN('Top 50 Cities in Spain Demograp'!C:C)) / (MAX('Top 50 Cities in Spain Demograp'!C:C) - MIN('Top 50 Cities in Spain Demograp'!C:C)), 2), "No income data")</f>
        <v>0.68</v>
      </c>
      <c r="K1035" s="49">
        <f t="shared" si="3"/>
        <v>0.46</v>
      </c>
    </row>
    <row r="1036">
      <c r="A1036" s="16" t="s">
        <v>65</v>
      </c>
      <c r="B1036" s="16" t="s">
        <v>86</v>
      </c>
      <c r="C1036" s="16" t="s">
        <v>63</v>
      </c>
      <c r="D1036" s="16" t="s">
        <v>59</v>
      </c>
      <c r="E1036" s="17">
        <v>28.0</v>
      </c>
      <c r="F1036" s="17">
        <f t="array" ref="F1036">XLOOKUP(B1036, 'Top 50 Cities in Spain Demograp'!A:A, 'Top 50 Cities in Spain Demograp'!B:B, "No data found", 0, 1)</f>
        <v>217584</v>
      </c>
      <c r="G1036" s="17">
        <f>ROUND(MIN(VLOOKUP(CONCATENATE(C1036, ":", D1036), Pivots_Attractiveness_Score!$C$32:$D$55, 2, FALSE) / E1036, 1), 2)</f>
        <v>1</v>
      </c>
      <c r="H1036" s="17">
        <f t="shared" si="1"/>
        <v>0.25</v>
      </c>
      <c r="I1036" s="17">
        <f t="shared" si="2"/>
        <v>0.01</v>
      </c>
      <c r="J1036" s="49">
        <f> IFERROR(ROUND((VLOOKUP(B1036, 'Top 50 Cities in Spain Demograp'!A:C, 3, FALSE) - MIN('Top 50 Cities in Spain Demograp'!C:C)) / (MAX('Top 50 Cities in Spain Demograp'!C:C) - MIN('Top 50 Cities in Spain Demograp'!C:C)), 2), "No income data")</f>
        <v>0.68</v>
      </c>
      <c r="K1036" s="49">
        <f t="shared" si="3"/>
        <v>0.37</v>
      </c>
    </row>
    <row r="1037">
      <c r="A1037" s="16" t="s">
        <v>65</v>
      </c>
      <c r="B1037" s="16" t="s">
        <v>86</v>
      </c>
      <c r="C1037" s="16" t="s">
        <v>63</v>
      </c>
      <c r="D1037" s="16" t="s">
        <v>60</v>
      </c>
      <c r="E1037" s="17">
        <v>25.0</v>
      </c>
      <c r="F1037" s="17">
        <f t="array" ref="F1037">XLOOKUP(B1037, 'Top 50 Cities in Spain Demograp'!A:A, 'Top 50 Cities in Spain Demograp'!B:B, "No data found", 0, 1)</f>
        <v>217584</v>
      </c>
      <c r="G1037" s="17">
        <f>ROUND(MIN(VLOOKUP(CONCATENATE(C1037, ":", D1037), Pivots_Attractiveness_Score!$C$32:$D$55, 2, FALSE) / E1037, 1), 2)</f>
        <v>1</v>
      </c>
      <c r="H1037" s="17">
        <f t="shared" si="1"/>
        <v>0.22</v>
      </c>
      <c r="I1037" s="17">
        <f t="shared" si="2"/>
        <v>0.01</v>
      </c>
      <c r="J1037" s="49">
        <f> IFERROR(ROUND((VLOOKUP(B1037, 'Top 50 Cities in Spain Demograp'!A:C, 3, FALSE) - MIN('Top 50 Cities in Spain Demograp'!C:C)) / (MAX('Top 50 Cities in Spain Demograp'!C:C) - MIN('Top 50 Cities in Spain Demograp'!C:C)), 2), "No income data")</f>
        <v>0.68</v>
      </c>
      <c r="K1037" s="49">
        <f t="shared" si="3"/>
        <v>0.36</v>
      </c>
    </row>
    <row r="1038">
      <c r="A1038" s="16" t="s">
        <v>65</v>
      </c>
      <c r="B1038" s="16" t="s">
        <v>86</v>
      </c>
      <c r="C1038" s="16" t="s">
        <v>64</v>
      </c>
      <c r="D1038" s="16" t="s">
        <v>57</v>
      </c>
      <c r="E1038" s="17">
        <v>32.0</v>
      </c>
      <c r="F1038" s="17">
        <f t="array" ref="F1038">XLOOKUP(B1038, 'Top 50 Cities in Spain Demograp'!A:A, 'Top 50 Cities in Spain Demograp'!B:B, "No data found", 0, 1)</f>
        <v>217584</v>
      </c>
      <c r="G1038" s="17">
        <f>ROUND(MIN(VLOOKUP(CONCATENATE(C1038, ":", D1038), Pivots_Attractiveness_Score!$C$32:$D$55, 2, FALSE) / E1038, 1), 2)</f>
        <v>1</v>
      </c>
      <c r="H1038" s="17">
        <f t="shared" si="1"/>
        <v>0.29</v>
      </c>
      <c r="I1038" s="17">
        <f t="shared" si="2"/>
        <v>0.01</v>
      </c>
      <c r="J1038" s="49">
        <f> IFERROR(ROUND((VLOOKUP(B1038, 'Top 50 Cities in Spain Demograp'!A:C, 3, FALSE) - MIN('Top 50 Cities in Spain Demograp'!C:C)) / (MAX('Top 50 Cities in Spain Demograp'!C:C) - MIN('Top 50 Cities in Spain Demograp'!C:C)), 2), "No income data")</f>
        <v>0.68</v>
      </c>
      <c r="K1038" s="49">
        <f t="shared" si="3"/>
        <v>0.39</v>
      </c>
    </row>
    <row r="1039">
      <c r="A1039" s="16" t="s">
        <v>65</v>
      </c>
      <c r="B1039" s="16" t="s">
        <v>86</v>
      </c>
      <c r="C1039" s="16" t="s">
        <v>64</v>
      </c>
      <c r="D1039" s="16" t="s">
        <v>58</v>
      </c>
      <c r="E1039" s="17">
        <v>10.0</v>
      </c>
      <c r="F1039" s="17">
        <f t="array" ref="F1039">XLOOKUP(B1039, 'Top 50 Cities in Spain Demograp'!A:A, 'Top 50 Cities in Spain Demograp'!B:B, "No data found", 0, 1)</f>
        <v>217584</v>
      </c>
      <c r="G1039" s="17">
        <f>ROUND(MIN(VLOOKUP(CONCATENATE(C1039, ":", D1039), Pivots_Attractiveness_Score!$C$32:$D$55, 2, FALSE) / E1039, 1), 2)</f>
        <v>1</v>
      </c>
      <c r="H1039" s="17">
        <f t="shared" si="1"/>
        <v>0.06</v>
      </c>
      <c r="I1039" s="17">
        <f t="shared" si="2"/>
        <v>0.01</v>
      </c>
      <c r="J1039" s="49">
        <f> IFERROR(ROUND((VLOOKUP(B1039, 'Top 50 Cities in Spain Demograp'!A:C, 3, FALSE) - MIN('Top 50 Cities in Spain Demograp'!C:C)) / (MAX('Top 50 Cities in Spain Demograp'!C:C) - MIN('Top 50 Cities in Spain Demograp'!C:C)), 2), "No income data")</f>
        <v>0.68</v>
      </c>
      <c r="K1039" s="49">
        <f t="shared" si="3"/>
        <v>0.3</v>
      </c>
    </row>
    <row r="1040">
      <c r="A1040" s="16" t="s">
        <v>65</v>
      </c>
      <c r="B1040" s="16" t="s">
        <v>86</v>
      </c>
      <c r="C1040" s="16" t="s">
        <v>64</v>
      </c>
      <c r="D1040" s="16" t="s">
        <v>59</v>
      </c>
      <c r="E1040" s="17">
        <v>18.0</v>
      </c>
      <c r="F1040" s="17">
        <f t="array" ref="F1040">XLOOKUP(B1040, 'Top 50 Cities in Spain Demograp'!A:A, 'Top 50 Cities in Spain Demograp'!B:B, "No data found", 0, 1)</f>
        <v>217584</v>
      </c>
      <c r="G1040" s="17">
        <f>ROUND(MIN(VLOOKUP(CONCATENATE(C1040, ":", D1040), Pivots_Attractiveness_Score!$C$32:$D$55, 2, FALSE) / E1040, 1), 2)</f>
        <v>1</v>
      </c>
      <c r="H1040" s="17">
        <f t="shared" si="1"/>
        <v>0.15</v>
      </c>
      <c r="I1040" s="17">
        <f t="shared" si="2"/>
        <v>0.01</v>
      </c>
      <c r="J1040" s="49">
        <f> IFERROR(ROUND((VLOOKUP(B1040, 'Top 50 Cities in Spain Demograp'!A:C, 3, FALSE) - MIN('Top 50 Cities in Spain Demograp'!C:C)) / (MAX('Top 50 Cities in Spain Demograp'!C:C) - MIN('Top 50 Cities in Spain Demograp'!C:C)), 2), "No income data")</f>
        <v>0.68</v>
      </c>
      <c r="K1040" s="49">
        <f t="shared" si="3"/>
        <v>0.33</v>
      </c>
    </row>
    <row r="1041">
      <c r="A1041" s="16" t="s">
        <v>65</v>
      </c>
      <c r="B1041" s="16" t="s">
        <v>86</v>
      </c>
      <c r="C1041" s="16" t="s">
        <v>64</v>
      </c>
      <c r="D1041" s="16" t="s">
        <v>60</v>
      </c>
      <c r="E1041" s="17">
        <v>5.0</v>
      </c>
      <c r="F1041" s="17">
        <f t="array" ref="F1041">XLOOKUP(B1041, 'Top 50 Cities in Spain Demograp'!A:A, 'Top 50 Cities in Spain Demograp'!B:B, "No data found", 0, 1)</f>
        <v>217584</v>
      </c>
      <c r="G1041" s="17">
        <f>ROUND(MIN(VLOOKUP(CONCATENATE(C1041, ":", D1041), Pivots_Attractiveness_Score!$C$32:$D$55, 2, FALSE) / E1041, 1), 2)</f>
        <v>1</v>
      </c>
      <c r="H1041" s="17">
        <f t="shared" si="1"/>
        <v>0.01</v>
      </c>
      <c r="I1041" s="17">
        <f t="shared" si="2"/>
        <v>0.01</v>
      </c>
      <c r="J1041" s="49">
        <f> IFERROR(ROUND((VLOOKUP(B1041, 'Top 50 Cities in Spain Demograp'!A:C, 3, FALSE) - MIN('Top 50 Cities in Spain Demograp'!C:C)) / (MAX('Top 50 Cities in Spain Demograp'!C:C) - MIN('Top 50 Cities in Spain Demograp'!C:C)), 2), "No income data")</f>
        <v>0.68</v>
      </c>
      <c r="K1041" s="49">
        <f t="shared" si="3"/>
        <v>0.28</v>
      </c>
    </row>
    <row r="1042">
      <c r="A1042" s="16" t="s">
        <v>65</v>
      </c>
      <c r="B1042" s="16" t="s">
        <v>87</v>
      </c>
      <c r="C1042" s="16" t="s">
        <v>56</v>
      </c>
      <c r="D1042" s="16" t="s">
        <v>57</v>
      </c>
      <c r="E1042" s="17">
        <v>86.0</v>
      </c>
      <c r="F1042" s="17">
        <f t="array" ref="F1042">XLOOKUP(B1042, 'Top 50 Cities in Spain Demograp'!A:A, 'Top 50 Cities in Spain Demograp'!B:B, "No data found", 0, 1)</f>
        <v>225957</v>
      </c>
      <c r="G1042" s="17">
        <f>ROUND(MIN(VLOOKUP(CONCATENATE(C1042, ":", D1042), Pivots_Attractiveness_Score!$C$32:$D$55, 2, FALSE) / E1042, 1), 2)</f>
        <v>1</v>
      </c>
      <c r="H1042" s="17">
        <f t="shared" si="1"/>
        <v>0.85</v>
      </c>
      <c r="I1042" s="17">
        <f t="shared" si="2"/>
        <v>0.01</v>
      </c>
      <c r="J1042" s="49">
        <f> IFERROR(ROUND((VLOOKUP(B1042, 'Top 50 Cities in Spain Demograp'!A:C, 3, FALSE) - MIN('Top 50 Cities in Spain Demograp'!C:C)) / (MAX('Top 50 Cities in Spain Demograp'!C:C) - MIN('Top 50 Cities in Spain Demograp'!C:C)), 2), "No income data")</f>
        <v>0.36</v>
      </c>
      <c r="K1042" s="49">
        <f t="shared" si="3"/>
        <v>0.58</v>
      </c>
    </row>
    <row r="1043">
      <c r="A1043" s="16" t="s">
        <v>65</v>
      </c>
      <c r="B1043" s="16" t="s">
        <v>87</v>
      </c>
      <c r="C1043" s="16" t="s">
        <v>56</v>
      </c>
      <c r="D1043" s="16" t="s">
        <v>58</v>
      </c>
      <c r="E1043" s="17">
        <v>83.0</v>
      </c>
      <c r="F1043" s="17">
        <f t="array" ref="F1043">XLOOKUP(B1043, 'Top 50 Cities in Spain Demograp'!A:A, 'Top 50 Cities in Spain Demograp'!B:B, "No data found", 0, 1)</f>
        <v>225957</v>
      </c>
      <c r="G1043" s="17">
        <f>ROUND(MIN(VLOOKUP(CONCATENATE(C1043, ":", D1043), Pivots_Attractiveness_Score!$C$32:$D$55, 2, FALSE) / E1043, 1), 2)</f>
        <v>1</v>
      </c>
      <c r="H1043" s="17">
        <f t="shared" si="1"/>
        <v>0.82</v>
      </c>
      <c r="I1043" s="17">
        <f t="shared" si="2"/>
        <v>0.01</v>
      </c>
      <c r="J1043" s="49">
        <f> IFERROR(ROUND((VLOOKUP(B1043, 'Top 50 Cities in Spain Demograp'!A:C, 3, FALSE) - MIN('Top 50 Cities in Spain Demograp'!C:C)) / (MAX('Top 50 Cities in Spain Demograp'!C:C) - MIN('Top 50 Cities in Spain Demograp'!C:C)), 2), "No income data")</f>
        <v>0.36</v>
      </c>
      <c r="K1043" s="49">
        <f t="shared" si="3"/>
        <v>0.57</v>
      </c>
    </row>
    <row r="1044">
      <c r="A1044" s="16" t="s">
        <v>65</v>
      </c>
      <c r="B1044" s="16" t="s">
        <v>87</v>
      </c>
      <c r="C1044" s="16" t="s">
        <v>56</v>
      </c>
      <c r="D1044" s="16" t="s">
        <v>59</v>
      </c>
      <c r="E1044" s="17">
        <v>62.0</v>
      </c>
      <c r="F1044" s="17">
        <f t="array" ref="F1044">XLOOKUP(B1044, 'Top 50 Cities in Spain Demograp'!A:A, 'Top 50 Cities in Spain Demograp'!B:B, "No data found", 0, 1)</f>
        <v>225957</v>
      </c>
      <c r="G1044" s="17">
        <f>ROUND(MIN(VLOOKUP(CONCATENATE(C1044, ":", D1044), Pivots_Attractiveness_Score!$C$32:$D$55, 2, FALSE) / E1044, 1), 2)</f>
        <v>1</v>
      </c>
      <c r="H1044" s="17">
        <f t="shared" si="1"/>
        <v>0.6</v>
      </c>
      <c r="I1044" s="17">
        <f t="shared" si="2"/>
        <v>0.01</v>
      </c>
      <c r="J1044" s="49">
        <f> IFERROR(ROUND((VLOOKUP(B1044, 'Top 50 Cities in Spain Demograp'!A:C, 3, FALSE) - MIN('Top 50 Cities in Spain Demograp'!C:C)) / (MAX('Top 50 Cities in Spain Demograp'!C:C) - MIN('Top 50 Cities in Spain Demograp'!C:C)), 2), "No income data")</f>
        <v>0.36</v>
      </c>
      <c r="K1044" s="49">
        <f t="shared" si="3"/>
        <v>0.48</v>
      </c>
    </row>
    <row r="1045">
      <c r="A1045" s="16" t="s">
        <v>65</v>
      </c>
      <c r="B1045" s="16" t="s">
        <v>87</v>
      </c>
      <c r="C1045" s="16" t="s">
        <v>56</v>
      </c>
      <c r="D1045" s="16" t="s">
        <v>60</v>
      </c>
      <c r="E1045" s="17">
        <v>60.0</v>
      </c>
      <c r="F1045" s="17">
        <f t="array" ref="F1045">XLOOKUP(B1045, 'Top 50 Cities in Spain Demograp'!A:A, 'Top 50 Cities in Spain Demograp'!B:B, "No data found", 0, 1)</f>
        <v>225957</v>
      </c>
      <c r="G1045" s="17">
        <f>ROUND(MIN(VLOOKUP(CONCATENATE(C1045, ":", D1045), Pivots_Attractiveness_Score!$C$32:$D$55, 2, FALSE) / E1045, 1), 2)</f>
        <v>1</v>
      </c>
      <c r="H1045" s="17">
        <f t="shared" si="1"/>
        <v>0.58</v>
      </c>
      <c r="I1045" s="17">
        <f t="shared" si="2"/>
        <v>0.01</v>
      </c>
      <c r="J1045" s="49">
        <f> IFERROR(ROUND((VLOOKUP(B1045, 'Top 50 Cities in Spain Demograp'!A:C, 3, FALSE) - MIN('Top 50 Cities in Spain Demograp'!C:C)) / (MAX('Top 50 Cities in Spain Demograp'!C:C) - MIN('Top 50 Cities in Spain Demograp'!C:C)), 2), "No income data")</f>
        <v>0.36</v>
      </c>
      <c r="K1045" s="49">
        <f t="shared" si="3"/>
        <v>0.47</v>
      </c>
    </row>
    <row r="1046">
      <c r="A1046" s="16" t="s">
        <v>65</v>
      </c>
      <c r="B1046" s="16" t="s">
        <v>87</v>
      </c>
      <c r="C1046" s="16" t="s">
        <v>61</v>
      </c>
      <c r="D1046" s="16" t="s">
        <v>57</v>
      </c>
      <c r="E1046" s="17">
        <v>65.0</v>
      </c>
      <c r="F1046" s="17">
        <f t="array" ref="F1046">XLOOKUP(B1046, 'Top 50 Cities in Spain Demograp'!A:A, 'Top 50 Cities in Spain Demograp'!B:B, "No data found", 0, 1)</f>
        <v>225957</v>
      </c>
      <c r="G1046" s="17">
        <f>ROUND(MIN(VLOOKUP(CONCATENATE(C1046, ":", D1046), Pivots_Attractiveness_Score!$C$32:$D$55, 2, FALSE) / E1046, 1), 2)</f>
        <v>1</v>
      </c>
      <c r="H1046" s="17">
        <f t="shared" si="1"/>
        <v>0.64</v>
      </c>
      <c r="I1046" s="17">
        <f t="shared" si="2"/>
        <v>0.01</v>
      </c>
      <c r="J1046" s="49">
        <f> IFERROR(ROUND((VLOOKUP(B1046, 'Top 50 Cities in Spain Demograp'!A:C, 3, FALSE) - MIN('Top 50 Cities in Spain Demograp'!C:C)) / (MAX('Top 50 Cities in Spain Demograp'!C:C) - MIN('Top 50 Cities in Spain Demograp'!C:C)), 2), "No income data")</f>
        <v>0.36</v>
      </c>
      <c r="K1046" s="49">
        <f t="shared" si="3"/>
        <v>0.5</v>
      </c>
    </row>
    <row r="1047">
      <c r="A1047" s="16" t="s">
        <v>65</v>
      </c>
      <c r="B1047" s="16" t="s">
        <v>87</v>
      </c>
      <c r="C1047" s="16" t="s">
        <v>61</v>
      </c>
      <c r="D1047" s="16" t="s">
        <v>58</v>
      </c>
      <c r="E1047" s="17">
        <v>58.0</v>
      </c>
      <c r="F1047" s="17">
        <f t="array" ref="F1047">XLOOKUP(B1047, 'Top 50 Cities in Spain Demograp'!A:A, 'Top 50 Cities in Spain Demograp'!B:B, "No data found", 0, 1)</f>
        <v>225957</v>
      </c>
      <c r="G1047" s="17">
        <f>ROUND(MIN(VLOOKUP(CONCATENATE(C1047, ":", D1047), Pivots_Attractiveness_Score!$C$32:$D$55, 2, FALSE) / E1047, 1), 2)</f>
        <v>1</v>
      </c>
      <c r="H1047" s="17">
        <f t="shared" si="1"/>
        <v>0.56</v>
      </c>
      <c r="I1047" s="17">
        <f t="shared" si="2"/>
        <v>0.01</v>
      </c>
      <c r="J1047" s="49">
        <f> IFERROR(ROUND((VLOOKUP(B1047, 'Top 50 Cities in Spain Demograp'!A:C, 3, FALSE) - MIN('Top 50 Cities in Spain Demograp'!C:C)) / (MAX('Top 50 Cities in Spain Demograp'!C:C) - MIN('Top 50 Cities in Spain Demograp'!C:C)), 2), "No income data")</f>
        <v>0.36</v>
      </c>
      <c r="K1047" s="49">
        <f t="shared" si="3"/>
        <v>0.46</v>
      </c>
    </row>
    <row r="1048">
      <c r="A1048" s="16" t="s">
        <v>65</v>
      </c>
      <c r="B1048" s="16" t="s">
        <v>87</v>
      </c>
      <c r="C1048" s="16" t="s">
        <v>61</v>
      </c>
      <c r="D1048" s="16" t="s">
        <v>59</v>
      </c>
      <c r="E1048" s="17">
        <v>42.0</v>
      </c>
      <c r="F1048" s="17">
        <f t="array" ref="F1048">XLOOKUP(B1048, 'Top 50 Cities in Spain Demograp'!A:A, 'Top 50 Cities in Spain Demograp'!B:B, "No data found", 0, 1)</f>
        <v>225957</v>
      </c>
      <c r="G1048" s="17">
        <f>ROUND(MIN(VLOOKUP(CONCATENATE(C1048, ":", D1048), Pivots_Attractiveness_Score!$C$32:$D$55, 2, FALSE) / E1048, 1), 2)</f>
        <v>1</v>
      </c>
      <c r="H1048" s="17">
        <f t="shared" si="1"/>
        <v>0.4</v>
      </c>
      <c r="I1048" s="17">
        <f t="shared" si="2"/>
        <v>0.01</v>
      </c>
      <c r="J1048" s="49">
        <f> IFERROR(ROUND((VLOOKUP(B1048, 'Top 50 Cities in Spain Demograp'!A:C, 3, FALSE) - MIN('Top 50 Cities in Spain Demograp'!C:C)) / (MAX('Top 50 Cities in Spain Demograp'!C:C) - MIN('Top 50 Cities in Spain Demograp'!C:C)), 2), "No income data")</f>
        <v>0.36</v>
      </c>
      <c r="K1048" s="49">
        <f t="shared" si="3"/>
        <v>0.4</v>
      </c>
    </row>
    <row r="1049">
      <c r="A1049" s="16" t="s">
        <v>65</v>
      </c>
      <c r="B1049" s="16" t="s">
        <v>87</v>
      </c>
      <c r="C1049" s="16" t="s">
        <v>61</v>
      </c>
      <c r="D1049" s="16" t="s">
        <v>60</v>
      </c>
      <c r="E1049" s="17">
        <v>45.0</v>
      </c>
      <c r="F1049" s="17">
        <f t="array" ref="F1049">XLOOKUP(B1049, 'Top 50 Cities in Spain Demograp'!A:A, 'Top 50 Cities in Spain Demograp'!B:B, "No data found", 0, 1)</f>
        <v>225957</v>
      </c>
      <c r="G1049" s="17">
        <f>ROUND(MIN(VLOOKUP(CONCATENATE(C1049, ":", D1049), Pivots_Attractiveness_Score!$C$32:$D$55, 2, FALSE) / E1049, 1), 2)</f>
        <v>1</v>
      </c>
      <c r="H1049" s="17">
        <f t="shared" si="1"/>
        <v>0.43</v>
      </c>
      <c r="I1049" s="17">
        <f t="shared" si="2"/>
        <v>0.01</v>
      </c>
      <c r="J1049" s="49">
        <f> IFERROR(ROUND((VLOOKUP(B1049, 'Top 50 Cities in Spain Demograp'!A:C, 3, FALSE) - MIN('Top 50 Cities in Spain Demograp'!C:C)) / (MAX('Top 50 Cities in Spain Demograp'!C:C) - MIN('Top 50 Cities in Spain Demograp'!C:C)), 2), "No income data")</f>
        <v>0.36</v>
      </c>
      <c r="K1049" s="49">
        <f t="shared" si="3"/>
        <v>0.41</v>
      </c>
    </row>
    <row r="1050">
      <c r="A1050" s="16" t="s">
        <v>65</v>
      </c>
      <c r="B1050" s="16" t="s">
        <v>87</v>
      </c>
      <c r="C1050" s="16" t="s">
        <v>62</v>
      </c>
      <c r="D1050" s="16" t="s">
        <v>57</v>
      </c>
      <c r="E1050" s="17">
        <v>72.0</v>
      </c>
      <c r="F1050" s="17">
        <f t="array" ref="F1050">XLOOKUP(B1050, 'Top 50 Cities in Spain Demograp'!A:A, 'Top 50 Cities in Spain Demograp'!B:B, "No data found", 0, 1)</f>
        <v>225957</v>
      </c>
      <c r="G1050" s="17">
        <f>ROUND(MIN(VLOOKUP(CONCATENATE(C1050, ":", D1050), Pivots_Attractiveness_Score!$C$32:$D$55, 2, FALSE) / E1050, 1), 2)</f>
        <v>1</v>
      </c>
      <c r="H1050" s="17">
        <f t="shared" si="1"/>
        <v>0.71</v>
      </c>
      <c r="I1050" s="17">
        <f t="shared" si="2"/>
        <v>0.01</v>
      </c>
      <c r="J1050" s="49">
        <f> IFERROR(ROUND((VLOOKUP(B1050, 'Top 50 Cities in Spain Demograp'!A:C, 3, FALSE) - MIN('Top 50 Cities in Spain Demograp'!C:C)) / (MAX('Top 50 Cities in Spain Demograp'!C:C) - MIN('Top 50 Cities in Spain Demograp'!C:C)), 2), "No income data")</f>
        <v>0.36</v>
      </c>
      <c r="K1050" s="49">
        <f t="shared" si="3"/>
        <v>0.52</v>
      </c>
    </row>
    <row r="1051">
      <c r="A1051" s="16" t="s">
        <v>65</v>
      </c>
      <c r="B1051" s="16" t="s">
        <v>87</v>
      </c>
      <c r="C1051" s="16" t="s">
        <v>62</v>
      </c>
      <c r="D1051" s="16" t="s">
        <v>58</v>
      </c>
      <c r="E1051" s="17">
        <v>65.0</v>
      </c>
      <c r="F1051" s="17">
        <f t="array" ref="F1051">XLOOKUP(B1051, 'Top 50 Cities in Spain Demograp'!A:A, 'Top 50 Cities in Spain Demograp'!B:B, "No data found", 0, 1)</f>
        <v>225957</v>
      </c>
      <c r="G1051" s="17">
        <f>ROUND(MIN(VLOOKUP(CONCATENATE(C1051, ":", D1051), Pivots_Attractiveness_Score!$C$32:$D$55, 2, FALSE) / E1051, 1), 2)</f>
        <v>1</v>
      </c>
      <c r="H1051" s="17">
        <f t="shared" si="1"/>
        <v>0.64</v>
      </c>
      <c r="I1051" s="17">
        <f t="shared" si="2"/>
        <v>0.01</v>
      </c>
      <c r="J1051" s="49">
        <f> IFERROR(ROUND((VLOOKUP(B1051, 'Top 50 Cities in Spain Demograp'!A:C, 3, FALSE) - MIN('Top 50 Cities in Spain Demograp'!C:C)) / (MAX('Top 50 Cities in Spain Demograp'!C:C) - MIN('Top 50 Cities in Spain Demograp'!C:C)), 2), "No income data")</f>
        <v>0.36</v>
      </c>
      <c r="K1051" s="49">
        <f t="shared" si="3"/>
        <v>0.5</v>
      </c>
    </row>
    <row r="1052">
      <c r="A1052" s="16" t="s">
        <v>65</v>
      </c>
      <c r="B1052" s="16" t="s">
        <v>87</v>
      </c>
      <c r="C1052" s="16" t="s">
        <v>62</v>
      </c>
      <c r="D1052" s="16" t="s">
        <v>59</v>
      </c>
      <c r="E1052" s="17">
        <v>52.0</v>
      </c>
      <c r="F1052" s="17">
        <f t="array" ref="F1052">XLOOKUP(B1052, 'Top 50 Cities in Spain Demograp'!A:A, 'Top 50 Cities in Spain Demograp'!B:B, "No data found", 0, 1)</f>
        <v>225957</v>
      </c>
      <c r="G1052" s="17">
        <f>ROUND(MIN(VLOOKUP(CONCATENATE(C1052, ":", D1052), Pivots_Attractiveness_Score!$C$32:$D$55, 2, FALSE) / E1052, 1), 2)</f>
        <v>1</v>
      </c>
      <c r="H1052" s="17">
        <f t="shared" si="1"/>
        <v>0.5</v>
      </c>
      <c r="I1052" s="17">
        <f t="shared" si="2"/>
        <v>0.01</v>
      </c>
      <c r="J1052" s="49">
        <f> IFERROR(ROUND((VLOOKUP(B1052, 'Top 50 Cities in Spain Demograp'!A:C, 3, FALSE) - MIN('Top 50 Cities in Spain Demograp'!C:C)) / (MAX('Top 50 Cities in Spain Demograp'!C:C) - MIN('Top 50 Cities in Spain Demograp'!C:C)), 2), "No income data")</f>
        <v>0.36</v>
      </c>
      <c r="K1052" s="49">
        <f t="shared" si="3"/>
        <v>0.44</v>
      </c>
    </row>
    <row r="1053">
      <c r="A1053" s="16" t="s">
        <v>65</v>
      </c>
      <c r="B1053" s="16" t="s">
        <v>87</v>
      </c>
      <c r="C1053" s="16" t="s">
        <v>62</v>
      </c>
      <c r="D1053" s="16" t="s">
        <v>60</v>
      </c>
      <c r="E1053" s="17">
        <v>35.0</v>
      </c>
      <c r="F1053" s="17">
        <f t="array" ref="F1053">XLOOKUP(B1053, 'Top 50 Cities in Spain Demograp'!A:A, 'Top 50 Cities in Spain Demograp'!B:B, "No data found", 0, 1)</f>
        <v>225957</v>
      </c>
      <c r="G1053" s="17">
        <f>ROUND(MIN(VLOOKUP(CONCATENATE(C1053, ":", D1053), Pivots_Attractiveness_Score!$C$32:$D$55, 2, FALSE) / E1053, 1), 2)</f>
        <v>1</v>
      </c>
      <c r="H1053" s="17">
        <f t="shared" si="1"/>
        <v>0.32</v>
      </c>
      <c r="I1053" s="17">
        <f t="shared" si="2"/>
        <v>0.01</v>
      </c>
      <c r="J1053" s="49">
        <f> IFERROR(ROUND((VLOOKUP(B1053, 'Top 50 Cities in Spain Demograp'!A:C, 3, FALSE) - MIN('Top 50 Cities in Spain Demograp'!C:C)) / (MAX('Top 50 Cities in Spain Demograp'!C:C) - MIN('Top 50 Cities in Spain Demograp'!C:C)), 2), "No income data")</f>
        <v>0.36</v>
      </c>
      <c r="K1053" s="49">
        <f t="shared" si="3"/>
        <v>0.37</v>
      </c>
    </row>
    <row r="1054">
      <c r="A1054" s="16" t="s">
        <v>65</v>
      </c>
      <c r="B1054" s="16" t="s">
        <v>87</v>
      </c>
      <c r="C1054" s="16" t="s">
        <v>63</v>
      </c>
      <c r="D1054" s="16" t="s">
        <v>57</v>
      </c>
      <c r="E1054" s="17">
        <v>70.0</v>
      </c>
      <c r="F1054" s="17">
        <f t="array" ref="F1054">XLOOKUP(B1054, 'Top 50 Cities in Spain Demograp'!A:A, 'Top 50 Cities in Spain Demograp'!B:B, "No data found", 0, 1)</f>
        <v>225957</v>
      </c>
      <c r="G1054" s="17">
        <f>ROUND(MIN(VLOOKUP(CONCATENATE(C1054, ":", D1054), Pivots_Attractiveness_Score!$C$32:$D$55, 2, FALSE) / E1054, 1), 2)</f>
        <v>1</v>
      </c>
      <c r="H1054" s="17">
        <f t="shared" si="1"/>
        <v>0.69</v>
      </c>
      <c r="I1054" s="17">
        <f t="shared" si="2"/>
        <v>0.01</v>
      </c>
      <c r="J1054" s="49">
        <f> IFERROR(ROUND((VLOOKUP(B1054, 'Top 50 Cities in Spain Demograp'!A:C, 3, FALSE) - MIN('Top 50 Cities in Spain Demograp'!C:C)) / (MAX('Top 50 Cities in Spain Demograp'!C:C) - MIN('Top 50 Cities in Spain Demograp'!C:C)), 2), "No income data")</f>
        <v>0.36</v>
      </c>
      <c r="K1054" s="49">
        <f t="shared" si="3"/>
        <v>0.52</v>
      </c>
    </row>
    <row r="1055">
      <c r="A1055" s="16" t="s">
        <v>65</v>
      </c>
      <c r="B1055" s="16" t="s">
        <v>87</v>
      </c>
      <c r="C1055" s="16" t="s">
        <v>63</v>
      </c>
      <c r="D1055" s="16" t="s">
        <v>58</v>
      </c>
      <c r="E1055" s="17">
        <v>62.0</v>
      </c>
      <c r="F1055" s="17">
        <f t="array" ref="F1055">XLOOKUP(B1055, 'Top 50 Cities in Spain Demograp'!A:A, 'Top 50 Cities in Spain Demograp'!B:B, "No data found", 0, 1)</f>
        <v>225957</v>
      </c>
      <c r="G1055" s="17">
        <f>ROUND(MIN(VLOOKUP(CONCATENATE(C1055, ":", D1055), Pivots_Attractiveness_Score!$C$32:$D$55, 2, FALSE) / E1055, 1), 2)</f>
        <v>1</v>
      </c>
      <c r="H1055" s="17">
        <f t="shared" si="1"/>
        <v>0.6</v>
      </c>
      <c r="I1055" s="17">
        <f t="shared" si="2"/>
        <v>0.01</v>
      </c>
      <c r="J1055" s="49">
        <f> IFERROR(ROUND((VLOOKUP(B1055, 'Top 50 Cities in Spain Demograp'!A:C, 3, FALSE) - MIN('Top 50 Cities in Spain Demograp'!C:C)) / (MAX('Top 50 Cities in Spain Demograp'!C:C) - MIN('Top 50 Cities in Spain Demograp'!C:C)), 2), "No income data")</f>
        <v>0.36</v>
      </c>
      <c r="K1055" s="49">
        <f t="shared" si="3"/>
        <v>0.48</v>
      </c>
    </row>
    <row r="1056">
      <c r="A1056" s="16" t="s">
        <v>65</v>
      </c>
      <c r="B1056" s="16" t="s">
        <v>87</v>
      </c>
      <c r="C1056" s="16" t="s">
        <v>63</v>
      </c>
      <c r="D1056" s="16" t="s">
        <v>59</v>
      </c>
      <c r="E1056" s="17">
        <v>48.0</v>
      </c>
      <c r="F1056" s="17">
        <f t="array" ref="F1056">XLOOKUP(B1056, 'Top 50 Cities in Spain Demograp'!A:A, 'Top 50 Cities in Spain Demograp'!B:B, "No data found", 0, 1)</f>
        <v>225957</v>
      </c>
      <c r="G1056" s="17">
        <f>ROUND(MIN(VLOOKUP(CONCATENATE(C1056, ":", D1056), Pivots_Attractiveness_Score!$C$32:$D$55, 2, FALSE) / E1056, 1), 2)</f>
        <v>0.94</v>
      </c>
      <c r="H1056" s="17">
        <f t="shared" si="1"/>
        <v>0.46</v>
      </c>
      <c r="I1056" s="17">
        <f t="shared" si="2"/>
        <v>0.01</v>
      </c>
      <c r="J1056" s="49">
        <f> IFERROR(ROUND((VLOOKUP(B1056, 'Top 50 Cities in Spain Demograp'!A:C, 3, FALSE) - MIN('Top 50 Cities in Spain Demograp'!C:C)) / (MAX('Top 50 Cities in Spain Demograp'!C:C) - MIN('Top 50 Cities in Spain Demograp'!C:C)), 2), "No income data")</f>
        <v>0.36</v>
      </c>
      <c r="K1056" s="49">
        <f t="shared" si="3"/>
        <v>0.41</v>
      </c>
    </row>
    <row r="1057">
      <c r="A1057" s="16" t="s">
        <v>65</v>
      </c>
      <c r="B1057" s="16" t="s">
        <v>87</v>
      </c>
      <c r="C1057" s="16" t="s">
        <v>63</v>
      </c>
      <c r="D1057" s="16" t="s">
        <v>60</v>
      </c>
      <c r="E1057" s="17">
        <v>30.0</v>
      </c>
      <c r="F1057" s="17">
        <f t="array" ref="F1057">XLOOKUP(B1057, 'Top 50 Cities in Spain Demograp'!A:A, 'Top 50 Cities in Spain Demograp'!B:B, "No data found", 0, 1)</f>
        <v>225957</v>
      </c>
      <c r="G1057" s="17">
        <f>ROUND(MIN(VLOOKUP(CONCATENATE(C1057, ":", D1057), Pivots_Attractiveness_Score!$C$32:$D$55, 2, FALSE) / E1057, 1), 2)</f>
        <v>1</v>
      </c>
      <c r="H1057" s="17">
        <f t="shared" si="1"/>
        <v>0.27</v>
      </c>
      <c r="I1057" s="17">
        <f t="shared" si="2"/>
        <v>0.01</v>
      </c>
      <c r="J1057" s="49">
        <f> IFERROR(ROUND((VLOOKUP(B1057, 'Top 50 Cities in Spain Demograp'!A:C, 3, FALSE) - MIN('Top 50 Cities in Spain Demograp'!C:C)) / (MAX('Top 50 Cities in Spain Demograp'!C:C) - MIN('Top 50 Cities in Spain Demograp'!C:C)), 2), "No income data")</f>
        <v>0.36</v>
      </c>
      <c r="K1057" s="49">
        <f t="shared" si="3"/>
        <v>0.35</v>
      </c>
    </row>
    <row r="1058">
      <c r="A1058" s="16" t="s">
        <v>65</v>
      </c>
      <c r="B1058" s="16" t="s">
        <v>87</v>
      </c>
      <c r="C1058" s="16" t="s">
        <v>64</v>
      </c>
      <c r="D1058" s="16" t="s">
        <v>57</v>
      </c>
      <c r="E1058" s="17">
        <v>28.0</v>
      </c>
      <c r="F1058" s="17">
        <f t="array" ref="F1058">XLOOKUP(B1058, 'Top 50 Cities in Spain Demograp'!A:A, 'Top 50 Cities in Spain Demograp'!B:B, "No data found", 0, 1)</f>
        <v>225957</v>
      </c>
      <c r="G1058" s="17">
        <f>ROUND(MIN(VLOOKUP(CONCATENATE(C1058, ":", D1058), Pivots_Attractiveness_Score!$C$32:$D$55, 2, FALSE) / E1058, 1), 2)</f>
        <v>1</v>
      </c>
      <c r="H1058" s="17">
        <f t="shared" si="1"/>
        <v>0.25</v>
      </c>
      <c r="I1058" s="17">
        <f t="shared" si="2"/>
        <v>0.01</v>
      </c>
      <c r="J1058" s="49">
        <f> IFERROR(ROUND((VLOOKUP(B1058, 'Top 50 Cities in Spain Demograp'!A:C, 3, FALSE) - MIN('Top 50 Cities in Spain Demograp'!C:C)) / (MAX('Top 50 Cities in Spain Demograp'!C:C) - MIN('Top 50 Cities in Spain Demograp'!C:C)), 2), "No income data")</f>
        <v>0.36</v>
      </c>
      <c r="K1058" s="49">
        <f t="shared" si="3"/>
        <v>0.34</v>
      </c>
    </row>
    <row r="1059">
      <c r="A1059" s="16" t="s">
        <v>65</v>
      </c>
      <c r="B1059" s="16" t="s">
        <v>87</v>
      </c>
      <c r="C1059" s="16" t="s">
        <v>64</v>
      </c>
      <c r="D1059" s="16" t="s">
        <v>58</v>
      </c>
      <c r="E1059" s="17">
        <v>9.0</v>
      </c>
      <c r="F1059" s="17">
        <f t="array" ref="F1059">XLOOKUP(B1059, 'Top 50 Cities in Spain Demograp'!A:A, 'Top 50 Cities in Spain Demograp'!B:B, "No data found", 0, 1)</f>
        <v>225957</v>
      </c>
      <c r="G1059" s="17">
        <f>ROUND(MIN(VLOOKUP(CONCATENATE(C1059, ":", D1059), Pivots_Attractiveness_Score!$C$32:$D$55, 2, FALSE) / E1059, 1), 2)</f>
        <v>1</v>
      </c>
      <c r="H1059" s="17">
        <f t="shared" si="1"/>
        <v>0.05</v>
      </c>
      <c r="I1059" s="17">
        <f t="shared" si="2"/>
        <v>0.01</v>
      </c>
      <c r="J1059" s="49">
        <f> IFERROR(ROUND((VLOOKUP(B1059, 'Top 50 Cities in Spain Demograp'!A:C, 3, FALSE) - MIN('Top 50 Cities in Spain Demograp'!C:C)) / (MAX('Top 50 Cities in Spain Demograp'!C:C) - MIN('Top 50 Cities in Spain Demograp'!C:C)), 2), "No income data")</f>
        <v>0.36</v>
      </c>
      <c r="K1059" s="49">
        <f t="shared" si="3"/>
        <v>0.26</v>
      </c>
    </row>
    <row r="1060">
      <c r="A1060" s="16" t="s">
        <v>65</v>
      </c>
      <c r="B1060" s="16" t="s">
        <v>87</v>
      </c>
      <c r="C1060" s="16" t="s">
        <v>64</v>
      </c>
      <c r="D1060" s="16" t="s">
        <v>59</v>
      </c>
      <c r="E1060" s="17">
        <v>16.0</v>
      </c>
      <c r="F1060" s="17">
        <f t="array" ref="F1060">XLOOKUP(B1060, 'Top 50 Cities in Spain Demograp'!A:A, 'Top 50 Cities in Spain Demograp'!B:B, "No data found", 0, 1)</f>
        <v>225957</v>
      </c>
      <c r="G1060" s="17">
        <f>ROUND(MIN(VLOOKUP(CONCATENATE(C1060, ":", D1060), Pivots_Attractiveness_Score!$C$32:$D$55, 2, FALSE) / E1060, 1), 2)</f>
        <v>1</v>
      </c>
      <c r="H1060" s="17">
        <f t="shared" si="1"/>
        <v>0.13</v>
      </c>
      <c r="I1060" s="17">
        <f t="shared" si="2"/>
        <v>0.01</v>
      </c>
      <c r="J1060" s="49">
        <f> IFERROR(ROUND((VLOOKUP(B1060, 'Top 50 Cities in Spain Demograp'!A:C, 3, FALSE) - MIN('Top 50 Cities in Spain Demograp'!C:C)) / (MAX('Top 50 Cities in Spain Demograp'!C:C) - MIN('Top 50 Cities in Spain Demograp'!C:C)), 2), "No income data")</f>
        <v>0.36</v>
      </c>
      <c r="K1060" s="49">
        <f t="shared" si="3"/>
        <v>0.29</v>
      </c>
    </row>
    <row r="1061">
      <c r="A1061" s="16" t="s">
        <v>65</v>
      </c>
      <c r="B1061" s="16" t="s">
        <v>87</v>
      </c>
      <c r="C1061" s="16" t="s">
        <v>64</v>
      </c>
      <c r="D1061" s="16" t="s">
        <v>60</v>
      </c>
      <c r="E1061" s="17">
        <v>6.0</v>
      </c>
      <c r="F1061" s="17">
        <f t="array" ref="F1061">XLOOKUP(B1061, 'Top 50 Cities in Spain Demograp'!A:A, 'Top 50 Cities in Spain Demograp'!B:B, "No data found", 0, 1)</f>
        <v>225957</v>
      </c>
      <c r="G1061" s="17">
        <f>ROUND(MIN(VLOOKUP(CONCATENATE(C1061, ":", D1061), Pivots_Attractiveness_Score!$C$32:$D$55, 2, FALSE) / E1061, 1), 2)</f>
        <v>1</v>
      </c>
      <c r="H1061" s="17">
        <f t="shared" si="1"/>
        <v>0.02</v>
      </c>
      <c r="I1061" s="17">
        <f t="shared" si="2"/>
        <v>0.01</v>
      </c>
      <c r="J1061" s="49">
        <f> IFERROR(ROUND((VLOOKUP(B1061, 'Top 50 Cities in Spain Demograp'!A:C, 3, FALSE) - MIN('Top 50 Cities in Spain Demograp'!C:C)) / (MAX('Top 50 Cities in Spain Demograp'!C:C) - MIN('Top 50 Cities in Spain Demograp'!C:C)), 2), "No income data")</f>
        <v>0.36</v>
      </c>
      <c r="K1061" s="49">
        <f t="shared" si="3"/>
        <v>0.25</v>
      </c>
    </row>
    <row r="1062">
      <c r="A1062" s="16" t="s">
        <v>65</v>
      </c>
      <c r="B1062" s="16" t="s">
        <v>88</v>
      </c>
      <c r="C1062" s="16" t="s">
        <v>56</v>
      </c>
      <c r="D1062" s="16" t="s">
        <v>57</v>
      </c>
      <c r="E1062" s="17">
        <v>72.0</v>
      </c>
      <c r="F1062" s="17">
        <f t="array" ref="F1062">XLOOKUP(B1062, 'Top 50 Cities in Spain Demograp'!A:A, 'Top 50 Cities in Spain Demograp'!B:B, "No data found", 0, 1)</f>
        <v>217641</v>
      </c>
      <c r="G1062" s="17">
        <f>ROUND(MIN(VLOOKUP(CONCATENATE(C1062, ":", D1062), Pivots_Attractiveness_Score!$C$32:$D$55, 2, FALSE) / E1062, 1), 2)</f>
        <v>1</v>
      </c>
      <c r="H1062" s="17">
        <f t="shared" si="1"/>
        <v>0.71</v>
      </c>
      <c r="I1062" s="17">
        <f t="shared" si="2"/>
        <v>0.01</v>
      </c>
      <c r="J1062" s="49">
        <f> IFERROR(ROUND((VLOOKUP(B1062, 'Top 50 Cities in Spain Demograp'!A:C, 3, FALSE) - MIN('Top 50 Cities in Spain Demograp'!C:C)) / (MAX('Top 50 Cities in Spain Demograp'!C:C) - MIN('Top 50 Cities in Spain Demograp'!C:C)), 2), "No income data")</f>
        <v>0.26</v>
      </c>
      <c r="K1062" s="49">
        <f t="shared" si="3"/>
        <v>0.51</v>
      </c>
    </row>
    <row r="1063">
      <c r="A1063" s="16" t="s">
        <v>65</v>
      </c>
      <c r="B1063" s="16" t="s">
        <v>88</v>
      </c>
      <c r="C1063" s="16" t="s">
        <v>56</v>
      </c>
      <c r="D1063" s="16" t="s">
        <v>58</v>
      </c>
      <c r="E1063" s="17">
        <v>69.0</v>
      </c>
      <c r="F1063" s="17">
        <f t="array" ref="F1063">XLOOKUP(B1063, 'Top 50 Cities in Spain Demograp'!A:A, 'Top 50 Cities in Spain Demograp'!B:B, "No data found", 0, 1)</f>
        <v>217641</v>
      </c>
      <c r="G1063" s="17">
        <f>ROUND(MIN(VLOOKUP(CONCATENATE(C1063, ":", D1063), Pivots_Attractiveness_Score!$C$32:$D$55, 2, FALSE) / E1063, 1), 2)</f>
        <v>1</v>
      </c>
      <c r="H1063" s="17">
        <f t="shared" si="1"/>
        <v>0.68</v>
      </c>
      <c r="I1063" s="17">
        <f t="shared" si="2"/>
        <v>0.01</v>
      </c>
      <c r="J1063" s="49">
        <f> IFERROR(ROUND((VLOOKUP(B1063, 'Top 50 Cities in Spain Demograp'!A:C, 3, FALSE) - MIN('Top 50 Cities in Spain Demograp'!C:C)) / (MAX('Top 50 Cities in Spain Demograp'!C:C) - MIN('Top 50 Cities in Spain Demograp'!C:C)), 2), "No income data")</f>
        <v>0.26</v>
      </c>
      <c r="K1063" s="49">
        <f t="shared" si="3"/>
        <v>0.5</v>
      </c>
    </row>
    <row r="1064">
      <c r="A1064" s="16" t="s">
        <v>65</v>
      </c>
      <c r="B1064" s="16" t="s">
        <v>88</v>
      </c>
      <c r="C1064" s="16" t="s">
        <v>56</v>
      </c>
      <c r="D1064" s="16" t="s">
        <v>59</v>
      </c>
      <c r="E1064" s="17">
        <v>52.0</v>
      </c>
      <c r="F1064" s="17">
        <f t="array" ref="F1064">XLOOKUP(B1064, 'Top 50 Cities in Spain Demograp'!A:A, 'Top 50 Cities in Spain Demograp'!B:B, "No data found", 0, 1)</f>
        <v>217641</v>
      </c>
      <c r="G1064" s="17">
        <f>ROUND(MIN(VLOOKUP(CONCATENATE(C1064, ":", D1064), Pivots_Attractiveness_Score!$C$32:$D$55, 2, FALSE) / E1064, 1), 2)</f>
        <v>1</v>
      </c>
      <c r="H1064" s="17">
        <f t="shared" si="1"/>
        <v>0.5</v>
      </c>
      <c r="I1064" s="17">
        <f t="shared" si="2"/>
        <v>0.01</v>
      </c>
      <c r="J1064" s="49">
        <f> IFERROR(ROUND((VLOOKUP(B1064, 'Top 50 Cities in Spain Demograp'!A:C, 3, FALSE) - MIN('Top 50 Cities in Spain Demograp'!C:C)) / (MAX('Top 50 Cities in Spain Demograp'!C:C) - MIN('Top 50 Cities in Spain Demograp'!C:C)), 2), "No income data")</f>
        <v>0.26</v>
      </c>
      <c r="K1064" s="49">
        <f t="shared" si="3"/>
        <v>0.43</v>
      </c>
    </row>
    <row r="1065">
      <c r="A1065" s="16" t="s">
        <v>65</v>
      </c>
      <c r="B1065" s="16" t="s">
        <v>88</v>
      </c>
      <c r="C1065" s="16" t="s">
        <v>56</v>
      </c>
      <c r="D1065" s="16" t="s">
        <v>60</v>
      </c>
      <c r="E1065" s="17">
        <v>65.0</v>
      </c>
      <c r="F1065" s="17">
        <f t="array" ref="F1065">XLOOKUP(B1065, 'Top 50 Cities in Spain Demograp'!A:A, 'Top 50 Cities in Spain Demograp'!B:B, "No data found", 0, 1)</f>
        <v>217641</v>
      </c>
      <c r="G1065" s="17">
        <f>ROUND(MIN(VLOOKUP(CONCATENATE(C1065, ":", D1065), Pivots_Attractiveness_Score!$C$32:$D$55, 2, FALSE) / E1065, 1), 2)</f>
        <v>1</v>
      </c>
      <c r="H1065" s="17">
        <f t="shared" si="1"/>
        <v>0.64</v>
      </c>
      <c r="I1065" s="17">
        <f t="shared" si="2"/>
        <v>0.01</v>
      </c>
      <c r="J1065" s="49">
        <f> IFERROR(ROUND((VLOOKUP(B1065, 'Top 50 Cities in Spain Demograp'!A:C, 3, FALSE) - MIN('Top 50 Cities in Spain Demograp'!C:C)) / (MAX('Top 50 Cities in Spain Demograp'!C:C) - MIN('Top 50 Cities in Spain Demograp'!C:C)), 2), "No income data")</f>
        <v>0.26</v>
      </c>
      <c r="K1065" s="49">
        <f t="shared" si="3"/>
        <v>0.49</v>
      </c>
    </row>
    <row r="1066">
      <c r="A1066" s="16" t="s">
        <v>65</v>
      </c>
      <c r="B1066" s="16" t="s">
        <v>88</v>
      </c>
      <c r="C1066" s="16" t="s">
        <v>61</v>
      </c>
      <c r="D1066" s="16" t="s">
        <v>57</v>
      </c>
      <c r="E1066" s="17">
        <v>68.0</v>
      </c>
      <c r="F1066" s="17">
        <f t="array" ref="F1066">XLOOKUP(B1066, 'Top 50 Cities in Spain Demograp'!A:A, 'Top 50 Cities in Spain Demograp'!B:B, "No data found", 0, 1)</f>
        <v>217641</v>
      </c>
      <c r="G1066" s="17">
        <f>ROUND(MIN(VLOOKUP(CONCATENATE(C1066, ":", D1066), Pivots_Attractiveness_Score!$C$32:$D$55, 2, FALSE) / E1066, 1), 2)</f>
        <v>1</v>
      </c>
      <c r="H1066" s="17">
        <f t="shared" si="1"/>
        <v>0.67</v>
      </c>
      <c r="I1066" s="17">
        <f t="shared" si="2"/>
        <v>0.01</v>
      </c>
      <c r="J1066" s="49">
        <f> IFERROR(ROUND((VLOOKUP(B1066, 'Top 50 Cities in Spain Demograp'!A:C, 3, FALSE) - MIN('Top 50 Cities in Spain Demograp'!C:C)) / (MAX('Top 50 Cities in Spain Demograp'!C:C) - MIN('Top 50 Cities in Spain Demograp'!C:C)), 2), "No income data")</f>
        <v>0.26</v>
      </c>
      <c r="K1066" s="49">
        <f t="shared" si="3"/>
        <v>0.5</v>
      </c>
    </row>
    <row r="1067">
      <c r="A1067" s="16" t="s">
        <v>65</v>
      </c>
      <c r="B1067" s="16" t="s">
        <v>88</v>
      </c>
      <c r="C1067" s="16" t="s">
        <v>61</v>
      </c>
      <c r="D1067" s="16" t="s">
        <v>58</v>
      </c>
      <c r="E1067" s="17">
        <v>62.0</v>
      </c>
      <c r="F1067" s="17">
        <f t="array" ref="F1067">XLOOKUP(B1067, 'Top 50 Cities in Spain Demograp'!A:A, 'Top 50 Cities in Spain Demograp'!B:B, "No data found", 0, 1)</f>
        <v>217641</v>
      </c>
      <c r="G1067" s="17">
        <f>ROUND(MIN(VLOOKUP(CONCATENATE(C1067, ":", D1067), Pivots_Attractiveness_Score!$C$32:$D$55, 2, FALSE) / E1067, 1), 2)</f>
        <v>1</v>
      </c>
      <c r="H1067" s="17">
        <f t="shared" si="1"/>
        <v>0.6</v>
      </c>
      <c r="I1067" s="17">
        <f t="shared" si="2"/>
        <v>0.01</v>
      </c>
      <c r="J1067" s="49">
        <f> IFERROR(ROUND((VLOOKUP(B1067, 'Top 50 Cities in Spain Demograp'!A:C, 3, FALSE) - MIN('Top 50 Cities in Spain Demograp'!C:C)) / (MAX('Top 50 Cities in Spain Demograp'!C:C) - MIN('Top 50 Cities in Spain Demograp'!C:C)), 2), "No income data")</f>
        <v>0.26</v>
      </c>
      <c r="K1067" s="49">
        <f t="shared" si="3"/>
        <v>0.47</v>
      </c>
    </row>
    <row r="1068">
      <c r="A1068" s="16" t="s">
        <v>65</v>
      </c>
      <c r="B1068" s="16" t="s">
        <v>88</v>
      </c>
      <c r="C1068" s="16" t="s">
        <v>61</v>
      </c>
      <c r="D1068" s="16" t="s">
        <v>59</v>
      </c>
      <c r="E1068" s="17">
        <v>48.0</v>
      </c>
      <c r="F1068" s="17">
        <f t="array" ref="F1068">XLOOKUP(B1068, 'Top 50 Cities in Spain Demograp'!A:A, 'Top 50 Cities in Spain Demograp'!B:B, "No data found", 0, 1)</f>
        <v>217641</v>
      </c>
      <c r="G1068" s="17">
        <f>ROUND(MIN(VLOOKUP(CONCATENATE(C1068, ":", D1068), Pivots_Attractiveness_Score!$C$32:$D$55, 2, FALSE) / E1068, 1), 2)</f>
        <v>0.94</v>
      </c>
      <c r="H1068" s="17">
        <f t="shared" si="1"/>
        <v>0.46</v>
      </c>
      <c r="I1068" s="17">
        <f t="shared" si="2"/>
        <v>0.01</v>
      </c>
      <c r="J1068" s="49">
        <f> IFERROR(ROUND((VLOOKUP(B1068, 'Top 50 Cities in Spain Demograp'!A:C, 3, FALSE) - MIN('Top 50 Cities in Spain Demograp'!C:C)) / (MAX('Top 50 Cities in Spain Demograp'!C:C) - MIN('Top 50 Cities in Spain Demograp'!C:C)), 2), "No income data")</f>
        <v>0.26</v>
      </c>
      <c r="K1068" s="49">
        <f t="shared" si="3"/>
        <v>0.4</v>
      </c>
    </row>
    <row r="1069">
      <c r="A1069" s="16" t="s">
        <v>65</v>
      </c>
      <c r="B1069" s="16" t="s">
        <v>88</v>
      </c>
      <c r="C1069" s="16" t="s">
        <v>61</v>
      </c>
      <c r="D1069" s="16" t="s">
        <v>60</v>
      </c>
      <c r="E1069" s="17">
        <v>60.0</v>
      </c>
      <c r="F1069" s="17">
        <f t="array" ref="F1069">XLOOKUP(B1069, 'Top 50 Cities in Spain Demograp'!A:A, 'Top 50 Cities in Spain Demograp'!B:B, "No data found", 0, 1)</f>
        <v>217641</v>
      </c>
      <c r="G1069" s="17">
        <f>ROUND(MIN(VLOOKUP(CONCATENATE(C1069, ":", D1069), Pivots_Attractiveness_Score!$C$32:$D$55, 2, FALSE) / E1069, 1), 2)</f>
        <v>1</v>
      </c>
      <c r="H1069" s="17">
        <f t="shared" si="1"/>
        <v>0.58</v>
      </c>
      <c r="I1069" s="17">
        <f t="shared" si="2"/>
        <v>0.01</v>
      </c>
      <c r="J1069" s="49">
        <f> IFERROR(ROUND((VLOOKUP(B1069, 'Top 50 Cities in Spain Demograp'!A:C, 3, FALSE) - MIN('Top 50 Cities in Spain Demograp'!C:C)) / (MAX('Top 50 Cities in Spain Demograp'!C:C) - MIN('Top 50 Cities in Spain Demograp'!C:C)), 2), "No income data")</f>
        <v>0.26</v>
      </c>
      <c r="K1069" s="49">
        <f t="shared" si="3"/>
        <v>0.46</v>
      </c>
    </row>
    <row r="1070">
      <c r="A1070" s="16" t="s">
        <v>65</v>
      </c>
      <c r="B1070" s="16" t="s">
        <v>88</v>
      </c>
      <c r="C1070" s="16" t="s">
        <v>62</v>
      </c>
      <c r="D1070" s="16" t="s">
        <v>57</v>
      </c>
      <c r="E1070" s="17">
        <v>64.0</v>
      </c>
      <c r="F1070" s="17">
        <f t="array" ref="F1070">XLOOKUP(B1070, 'Top 50 Cities in Spain Demograp'!A:A, 'Top 50 Cities in Spain Demograp'!B:B, "No data found", 0, 1)</f>
        <v>217641</v>
      </c>
      <c r="G1070" s="17">
        <f>ROUND(MIN(VLOOKUP(CONCATENATE(C1070, ":", D1070), Pivots_Attractiveness_Score!$C$32:$D$55, 2, FALSE) / E1070, 1), 2)</f>
        <v>1</v>
      </c>
      <c r="H1070" s="17">
        <f t="shared" si="1"/>
        <v>0.63</v>
      </c>
      <c r="I1070" s="17">
        <f t="shared" si="2"/>
        <v>0.01</v>
      </c>
      <c r="J1070" s="49">
        <f> IFERROR(ROUND((VLOOKUP(B1070, 'Top 50 Cities in Spain Demograp'!A:C, 3, FALSE) - MIN('Top 50 Cities in Spain Demograp'!C:C)) / (MAX('Top 50 Cities in Spain Demograp'!C:C) - MIN('Top 50 Cities in Spain Demograp'!C:C)), 2), "No income data")</f>
        <v>0.26</v>
      </c>
      <c r="K1070" s="49">
        <f t="shared" si="3"/>
        <v>0.48</v>
      </c>
    </row>
    <row r="1071">
      <c r="A1071" s="16" t="s">
        <v>65</v>
      </c>
      <c r="B1071" s="16" t="s">
        <v>88</v>
      </c>
      <c r="C1071" s="16" t="s">
        <v>62</v>
      </c>
      <c r="D1071" s="16" t="s">
        <v>58</v>
      </c>
      <c r="E1071" s="17">
        <v>56.0</v>
      </c>
      <c r="F1071" s="17">
        <f t="array" ref="F1071">XLOOKUP(B1071, 'Top 50 Cities in Spain Demograp'!A:A, 'Top 50 Cities in Spain Demograp'!B:B, "No data found", 0, 1)</f>
        <v>217641</v>
      </c>
      <c r="G1071" s="17">
        <f>ROUND(MIN(VLOOKUP(CONCATENATE(C1071, ":", D1071), Pivots_Attractiveness_Score!$C$32:$D$55, 2, FALSE) / E1071, 1), 2)</f>
        <v>1</v>
      </c>
      <c r="H1071" s="17">
        <f t="shared" si="1"/>
        <v>0.54</v>
      </c>
      <c r="I1071" s="17">
        <f t="shared" si="2"/>
        <v>0.01</v>
      </c>
      <c r="J1071" s="49">
        <f> IFERROR(ROUND((VLOOKUP(B1071, 'Top 50 Cities in Spain Demograp'!A:C, 3, FALSE) - MIN('Top 50 Cities in Spain Demograp'!C:C)) / (MAX('Top 50 Cities in Spain Demograp'!C:C) - MIN('Top 50 Cities in Spain Demograp'!C:C)), 2), "No income data")</f>
        <v>0.26</v>
      </c>
      <c r="K1071" s="49">
        <f t="shared" si="3"/>
        <v>0.45</v>
      </c>
    </row>
    <row r="1072">
      <c r="A1072" s="16" t="s">
        <v>65</v>
      </c>
      <c r="B1072" s="16" t="s">
        <v>88</v>
      </c>
      <c r="C1072" s="16" t="s">
        <v>62</v>
      </c>
      <c r="D1072" s="16" t="s">
        <v>59</v>
      </c>
      <c r="E1072" s="17">
        <v>40.0</v>
      </c>
      <c r="F1072" s="17">
        <f t="array" ref="F1072">XLOOKUP(B1072, 'Top 50 Cities in Spain Demograp'!A:A, 'Top 50 Cities in Spain Demograp'!B:B, "No data found", 0, 1)</f>
        <v>217641</v>
      </c>
      <c r="G1072" s="17">
        <f>ROUND(MIN(VLOOKUP(CONCATENATE(C1072, ":", D1072), Pivots_Attractiveness_Score!$C$32:$D$55, 2, FALSE) / E1072, 1), 2)</f>
        <v>1</v>
      </c>
      <c r="H1072" s="17">
        <f t="shared" si="1"/>
        <v>0.38</v>
      </c>
      <c r="I1072" s="17">
        <f t="shared" si="2"/>
        <v>0.01</v>
      </c>
      <c r="J1072" s="49">
        <f> IFERROR(ROUND((VLOOKUP(B1072, 'Top 50 Cities in Spain Demograp'!A:C, 3, FALSE) - MIN('Top 50 Cities in Spain Demograp'!C:C)) / (MAX('Top 50 Cities in Spain Demograp'!C:C) - MIN('Top 50 Cities in Spain Demograp'!C:C)), 2), "No income data")</f>
        <v>0.26</v>
      </c>
      <c r="K1072" s="49">
        <f t="shared" si="3"/>
        <v>0.38</v>
      </c>
    </row>
    <row r="1073">
      <c r="A1073" s="16" t="s">
        <v>65</v>
      </c>
      <c r="B1073" s="16" t="s">
        <v>88</v>
      </c>
      <c r="C1073" s="16" t="s">
        <v>62</v>
      </c>
      <c r="D1073" s="16" t="s">
        <v>60</v>
      </c>
      <c r="E1073" s="17">
        <v>42.0</v>
      </c>
      <c r="F1073" s="17">
        <f t="array" ref="F1073">XLOOKUP(B1073, 'Top 50 Cities in Spain Demograp'!A:A, 'Top 50 Cities in Spain Demograp'!B:B, "No data found", 0, 1)</f>
        <v>217641</v>
      </c>
      <c r="G1073" s="17">
        <f>ROUND(MIN(VLOOKUP(CONCATENATE(C1073, ":", D1073), Pivots_Attractiveness_Score!$C$32:$D$55, 2, FALSE) / E1073, 1), 2)</f>
        <v>1</v>
      </c>
      <c r="H1073" s="17">
        <f t="shared" si="1"/>
        <v>0.4</v>
      </c>
      <c r="I1073" s="17">
        <f t="shared" si="2"/>
        <v>0.01</v>
      </c>
      <c r="J1073" s="49">
        <f> IFERROR(ROUND((VLOOKUP(B1073, 'Top 50 Cities in Spain Demograp'!A:C, 3, FALSE) - MIN('Top 50 Cities in Spain Demograp'!C:C)) / (MAX('Top 50 Cities in Spain Demograp'!C:C) - MIN('Top 50 Cities in Spain Demograp'!C:C)), 2), "No income data")</f>
        <v>0.26</v>
      </c>
      <c r="K1073" s="49">
        <f t="shared" si="3"/>
        <v>0.39</v>
      </c>
    </row>
    <row r="1074">
      <c r="A1074" s="16" t="s">
        <v>65</v>
      </c>
      <c r="B1074" s="16" t="s">
        <v>88</v>
      </c>
      <c r="C1074" s="16" t="s">
        <v>63</v>
      </c>
      <c r="D1074" s="16" t="s">
        <v>57</v>
      </c>
      <c r="E1074" s="17">
        <v>60.0</v>
      </c>
      <c r="F1074" s="17">
        <f t="array" ref="F1074">XLOOKUP(B1074, 'Top 50 Cities in Spain Demograp'!A:A, 'Top 50 Cities in Spain Demograp'!B:B, "No data found", 0, 1)</f>
        <v>217641</v>
      </c>
      <c r="G1074" s="17">
        <f>ROUND(MIN(VLOOKUP(CONCATENATE(C1074, ":", D1074), Pivots_Attractiveness_Score!$C$32:$D$55, 2, FALSE) / E1074, 1), 2)</f>
        <v>1</v>
      </c>
      <c r="H1074" s="17">
        <f t="shared" si="1"/>
        <v>0.58</v>
      </c>
      <c r="I1074" s="17">
        <f t="shared" si="2"/>
        <v>0.01</v>
      </c>
      <c r="J1074" s="49">
        <f> IFERROR(ROUND((VLOOKUP(B1074, 'Top 50 Cities in Spain Demograp'!A:C, 3, FALSE) - MIN('Top 50 Cities in Spain Demograp'!C:C)) / (MAX('Top 50 Cities in Spain Demograp'!C:C) - MIN('Top 50 Cities in Spain Demograp'!C:C)), 2), "No income data")</f>
        <v>0.26</v>
      </c>
      <c r="K1074" s="49">
        <f t="shared" si="3"/>
        <v>0.46</v>
      </c>
    </row>
    <row r="1075">
      <c r="A1075" s="16" t="s">
        <v>65</v>
      </c>
      <c r="B1075" s="16" t="s">
        <v>88</v>
      </c>
      <c r="C1075" s="16" t="s">
        <v>63</v>
      </c>
      <c r="D1075" s="16" t="s">
        <v>58</v>
      </c>
      <c r="E1075" s="17">
        <v>52.0</v>
      </c>
      <c r="F1075" s="17">
        <f t="array" ref="F1075">XLOOKUP(B1075, 'Top 50 Cities in Spain Demograp'!A:A, 'Top 50 Cities in Spain Demograp'!B:B, "No data found", 0, 1)</f>
        <v>217641</v>
      </c>
      <c r="G1075" s="17">
        <f>ROUND(MIN(VLOOKUP(CONCATENATE(C1075, ":", D1075), Pivots_Attractiveness_Score!$C$32:$D$55, 2, FALSE) / E1075, 1), 2)</f>
        <v>1</v>
      </c>
      <c r="H1075" s="17">
        <f t="shared" si="1"/>
        <v>0.5</v>
      </c>
      <c r="I1075" s="17">
        <f t="shared" si="2"/>
        <v>0.01</v>
      </c>
      <c r="J1075" s="49">
        <f> IFERROR(ROUND((VLOOKUP(B1075, 'Top 50 Cities in Spain Demograp'!A:C, 3, FALSE) - MIN('Top 50 Cities in Spain Demograp'!C:C)) / (MAX('Top 50 Cities in Spain Demograp'!C:C) - MIN('Top 50 Cities in Spain Demograp'!C:C)), 2), "No income data")</f>
        <v>0.26</v>
      </c>
      <c r="K1075" s="49">
        <f t="shared" si="3"/>
        <v>0.43</v>
      </c>
    </row>
    <row r="1076">
      <c r="A1076" s="16" t="s">
        <v>65</v>
      </c>
      <c r="B1076" s="16" t="s">
        <v>88</v>
      </c>
      <c r="C1076" s="16" t="s">
        <v>63</v>
      </c>
      <c r="D1076" s="16" t="s">
        <v>59</v>
      </c>
      <c r="E1076" s="17">
        <v>35.0</v>
      </c>
      <c r="F1076" s="17">
        <f t="array" ref="F1076">XLOOKUP(B1076, 'Top 50 Cities in Spain Demograp'!A:A, 'Top 50 Cities in Spain Demograp'!B:B, "No data found", 0, 1)</f>
        <v>217641</v>
      </c>
      <c r="G1076" s="17">
        <f>ROUND(MIN(VLOOKUP(CONCATENATE(C1076, ":", D1076), Pivots_Attractiveness_Score!$C$32:$D$55, 2, FALSE) / E1076, 1), 2)</f>
        <v>1</v>
      </c>
      <c r="H1076" s="17">
        <f t="shared" si="1"/>
        <v>0.32</v>
      </c>
      <c r="I1076" s="17">
        <f t="shared" si="2"/>
        <v>0.01</v>
      </c>
      <c r="J1076" s="49">
        <f> IFERROR(ROUND((VLOOKUP(B1076, 'Top 50 Cities in Spain Demograp'!A:C, 3, FALSE) - MIN('Top 50 Cities in Spain Demograp'!C:C)) / (MAX('Top 50 Cities in Spain Demograp'!C:C) - MIN('Top 50 Cities in Spain Demograp'!C:C)), 2), "No income data")</f>
        <v>0.26</v>
      </c>
      <c r="K1076" s="49">
        <f t="shared" si="3"/>
        <v>0.36</v>
      </c>
    </row>
    <row r="1077">
      <c r="A1077" s="16" t="s">
        <v>65</v>
      </c>
      <c r="B1077" s="16" t="s">
        <v>88</v>
      </c>
      <c r="C1077" s="16" t="s">
        <v>63</v>
      </c>
      <c r="D1077" s="16" t="s">
        <v>60</v>
      </c>
      <c r="E1077" s="17">
        <v>38.0</v>
      </c>
      <c r="F1077" s="17">
        <f t="array" ref="F1077">XLOOKUP(B1077, 'Top 50 Cities in Spain Demograp'!A:A, 'Top 50 Cities in Spain Demograp'!B:B, "No data found", 0, 1)</f>
        <v>217641</v>
      </c>
      <c r="G1077" s="17">
        <f>ROUND(MIN(VLOOKUP(CONCATENATE(C1077, ":", D1077), Pivots_Attractiveness_Score!$C$32:$D$55, 2, FALSE) / E1077, 1), 2)</f>
        <v>1</v>
      </c>
      <c r="H1077" s="17">
        <f t="shared" si="1"/>
        <v>0.35</v>
      </c>
      <c r="I1077" s="17">
        <f t="shared" si="2"/>
        <v>0.01</v>
      </c>
      <c r="J1077" s="49">
        <f> IFERROR(ROUND((VLOOKUP(B1077, 'Top 50 Cities in Spain Demograp'!A:C, 3, FALSE) - MIN('Top 50 Cities in Spain Demograp'!C:C)) / (MAX('Top 50 Cities in Spain Demograp'!C:C) - MIN('Top 50 Cities in Spain Demograp'!C:C)), 2), "No income data")</f>
        <v>0.26</v>
      </c>
      <c r="K1077" s="49">
        <f t="shared" si="3"/>
        <v>0.37</v>
      </c>
    </row>
    <row r="1078">
      <c r="A1078" s="16" t="s">
        <v>65</v>
      </c>
      <c r="B1078" s="16" t="s">
        <v>88</v>
      </c>
      <c r="C1078" s="16" t="s">
        <v>64</v>
      </c>
      <c r="D1078" s="16" t="s">
        <v>57</v>
      </c>
      <c r="E1078" s="17">
        <v>42.0</v>
      </c>
      <c r="F1078" s="17">
        <f t="array" ref="F1078">XLOOKUP(B1078, 'Top 50 Cities in Spain Demograp'!A:A, 'Top 50 Cities in Spain Demograp'!B:B, "No data found", 0, 1)</f>
        <v>217641</v>
      </c>
      <c r="G1078" s="17">
        <f>ROUND(MIN(VLOOKUP(CONCATENATE(C1078, ":", D1078), Pivots_Attractiveness_Score!$C$32:$D$55, 2, FALSE) / E1078, 1), 2)</f>
        <v>1</v>
      </c>
      <c r="H1078" s="17">
        <f t="shared" si="1"/>
        <v>0.4</v>
      </c>
      <c r="I1078" s="17">
        <f t="shared" si="2"/>
        <v>0.01</v>
      </c>
      <c r="J1078" s="49">
        <f> IFERROR(ROUND((VLOOKUP(B1078, 'Top 50 Cities in Spain Demograp'!A:C, 3, FALSE) - MIN('Top 50 Cities in Spain Demograp'!C:C)) / (MAX('Top 50 Cities in Spain Demograp'!C:C) - MIN('Top 50 Cities in Spain Demograp'!C:C)), 2), "No income data")</f>
        <v>0.26</v>
      </c>
      <c r="K1078" s="49">
        <f t="shared" si="3"/>
        <v>0.39</v>
      </c>
    </row>
    <row r="1079">
      <c r="A1079" s="16" t="s">
        <v>65</v>
      </c>
      <c r="B1079" s="16" t="s">
        <v>88</v>
      </c>
      <c r="C1079" s="16" t="s">
        <v>64</v>
      </c>
      <c r="D1079" s="16" t="s">
        <v>58</v>
      </c>
      <c r="E1079" s="17">
        <v>18.0</v>
      </c>
      <c r="F1079" s="17">
        <f t="array" ref="F1079">XLOOKUP(B1079, 'Top 50 Cities in Spain Demograp'!A:A, 'Top 50 Cities in Spain Demograp'!B:B, "No data found", 0, 1)</f>
        <v>217641</v>
      </c>
      <c r="G1079" s="17">
        <f>ROUND(MIN(VLOOKUP(CONCATENATE(C1079, ":", D1079), Pivots_Attractiveness_Score!$C$32:$D$55, 2, FALSE) / E1079, 1), 2)</f>
        <v>1</v>
      </c>
      <c r="H1079" s="17">
        <f t="shared" si="1"/>
        <v>0.15</v>
      </c>
      <c r="I1079" s="17">
        <f t="shared" si="2"/>
        <v>0.01</v>
      </c>
      <c r="J1079" s="49">
        <f> IFERROR(ROUND((VLOOKUP(B1079, 'Top 50 Cities in Spain Demograp'!A:C, 3, FALSE) - MIN('Top 50 Cities in Spain Demograp'!C:C)) / (MAX('Top 50 Cities in Spain Demograp'!C:C) - MIN('Top 50 Cities in Spain Demograp'!C:C)), 2), "No income data")</f>
        <v>0.26</v>
      </c>
      <c r="K1079" s="49">
        <f t="shared" si="3"/>
        <v>0.29</v>
      </c>
    </row>
    <row r="1080">
      <c r="A1080" s="16" t="s">
        <v>65</v>
      </c>
      <c r="B1080" s="16" t="s">
        <v>88</v>
      </c>
      <c r="C1080" s="16" t="s">
        <v>64</v>
      </c>
      <c r="D1080" s="16" t="s">
        <v>59</v>
      </c>
      <c r="E1080" s="17">
        <v>30.0</v>
      </c>
      <c r="F1080" s="17">
        <f t="array" ref="F1080">XLOOKUP(B1080, 'Top 50 Cities in Spain Demograp'!A:A, 'Top 50 Cities in Spain Demograp'!B:B, "No data found", 0, 1)</f>
        <v>217641</v>
      </c>
      <c r="G1080" s="17">
        <f>ROUND(MIN(VLOOKUP(CONCATENATE(C1080, ":", D1080), Pivots_Attractiveness_Score!$C$32:$D$55, 2, FALSE) / E1080, 1), 2)</f>
        <v>0.93</v>
      </c>
      <c r="H1080" s="17">
        <f t="shared" si="1"/>
        <v>0.27</v>
      </c>
      <c r="I1080" s="17">
        <f t="shared" si="2"/>
        <v>0.01</v>
      </c>
      <c r="J1080" s="49">
        <f> IFERROR(ROUND((VLOOKUP(B1080, 'Top 50 Cities in Spain Demograp'!A:C, 3, FALSE) - MIN('Top 50 Cities in Spain Demograp'!C:C)) / (MAX('Top 50 Cities in Spain Demograp'!C:C) - MIN('Top 50 Cities in Spain Demograp'!C:C)), 2), "No income data")</f>
        <v>0.26</v>
      </c>
      <c r="K1080" s="49">
        <f t="shared" si="3"/>
        <v>0.32</v>
      </c>
    </row>
    <row r="1081">
      <c r="A1081" s="16" t="s">
        <v>65</v>
      </c>
      <c r="B1081" s="16" t="s">
        <v>88</v>
      </c>
      <c r="C1081" s="16" t="s">
        <v>64</v>
      </c>
      <c r="D1081" s="16" t="s">
        <v>60</v>
      </c>
      <c r="E1081" s="17">
        <v>16.0</v>
      </c>
      <c r="F1081" s="17">
        <f t="array" ref="F1081">XLOOKUP(B1081, 'Top 50 Cities in Spain Demograp'!A:A, 'Top 50 Cities in Spain Demograp'!B:B, "No data found", 0, 1)</f>
        <v>217641</v>
      </c>
      <c r="G1081" s="17">
        <f>ROUND(MIN(VLOOKUP(CONCATENATE(C1081, ":", D1081), Pivots_Attractiveness_Score!$C$32:$D$55, 2, FALSE) / E1081, 1), 2)</f>
        <v>1</v>
      </c>
      <c r="H1081" s="17">
        <f t="shared" si="1"/>
        <v>0.13</v>
      </c>
      <c r="I1081" s="17">
        <f t="shared" si="2"/>
        <v>0.01</v>
      </c>
      <c r="J1081" s="49">
        <f> IFERROR(ROUND((VLOOKUP(B1081, 'Top 50 Cities in Spain Demograp'!A:C, 3, FALSE) - MIN('Top 50 Cities in Spain Demograp'!C:C)) / (MAX('Top 50 Cities in Spain Demograp'!C:C) - MIN('Top 50 Cities in Spain Demograp'!C:C)), 2), "No income data")</f>
        <v>0.26</v>
      </c>
      <c r="K1081" s="49">
        <f t="shared" si="3"/>
        <v>0.28</v>
      </c>
    </row>
    <row r="1082">
      <c r="A1082" s="16" t="s">
        <v>65</v>
      </c>
      <c r="B1082" s="16" t="s">
        <v>89</v>
      </c>
      <c r="C1082" s="16" t="s">
        <v>56</v>
      </c>
      <c r="D1082" s="16" t="s">
        <v>57</v>
      </c>
      <c r="E1082" s="17">
        <v>84.0</v>
      </c>
      <c r="F1082" s="17">
        <f t="array" ref="F1082">XLOOKUP(B1082, 'Top 50 Cities in Spain Demograp'!A:A, 'Top 50 Cities in Spain Demograp'!B:B, "No data found", 0, 1)</f>
        <v>225277</v>
      </c>
      <c r="G1082" s="17">
        <f>ROUND(MIN(VLOOKUP(CONCATENATE(C1082, ":", D1082), Pivots_Attractiveness_Score!$C$32:$D$55, 2, FALSE) / E1082, 1), 2)</f>
        <v>1</v>
      </c>
      <c r="H1082" s="17">
        <f t="shared" si="1"/>
        <v>0.83</v>
      </c>
      <c r="I1082" s="17">
        <f t="shared" si="2"/>
        <v>0.01</v>
      </c>
      <c r="J1082" s="49">
        <f> IFERROR(ROUND((VLOOKUP(B1082, 'Top 50 Cities in Spain Demograp'!A:C, 3, FALSE) - MIN('Top 50 Cities in Spain Demograp'!C:C)) / (MAX('Top 50 Cities in Spain Demograp'!C:C) - MIN('Top 50 Cities in Spain Demograp'!C:C)), 2), "No income data")</f>
        <v>0.41</v>
      </c>
      <c r="K1082" s="49">
        <f t="shared" si="3"/>
        <v>0.58</v>
      </c>
    </row>
    <row r="1083">
      <c r="A1083" s="16" t="s">
        <v>65</v>
      </c>
      <c r="B1083" s="16" t="s">
        <v>89</v>
      </c>
      <c r="C1083" s="16" t="s">
        <v>56</v>
      </c>
      <c r="D1083" s="16" t="s">
        <v>58</v>
      </c>
      <c r="E1083" s="17">
        <v>81.0</v>
      </c>
      <c r="F1083" s="17">
        <f t="array" ref="F1083">XLOOKUP(B1083, 'Top 50 Cities in Spain Demograp'!A:A, 'Top 50 Cities in Spain Demograp'!B:B, "No data found", 0, 1)</f>
        <v>225277</v>
      </c>
      <c r="G1083" s="17">
        <f>ROUND(MIN(VLOOKUP(CONCATENATE(C1083, ":", D1083), Pivots_Attractiveness_Score!$C$32:$D$55, 2, FALSE) / E1083, 1), 2)</f>
        <v>1</v>
      </c>
      <c r="H1083" s="17">
        <f t="shared" si="1"/>
        <v>0.8</v>
      </c>
      <c r="I1083" s="17">
        <f t="shared" si="2"/>
        <v>0.01</v>
      </c>
      <c r="J1083" s="49">
        <f> IFERROR(ROUND((VLOOKUP(B1083, 'Top 50 Cities in Spain Demograp'!A:C, 3, FALSE) - MIN('Top 50 Cities in Spain Demograp'!C:C)) / (MAX('Top 50 Cities in Spain Demograp'!C:C) - MIN('Top 50 Cities in Spain Demograp'!C:C)), 2), "No income data")</f>
        <v>0.41</v>
      </c>
      <c r="K1083" s="49">
        <f t="shared" si="3"/>
        <v>0.56</v>
      </c>
    </row>
    <row r="1084">
      <c r="A1084" s="16" t="s">
        <v>65</v>
      </c>
      <c r="B1084" s="16" t="s">
        <v>89</v>
      </c>
      <c r="C1084" s="16" t="s">
        <v>56</v>
      </c>
      <c r="D1084" s="16" t="s">
        <v>59</v>
      </c>
      <c r="E1084" s="17">
        <v>60.0</v>
      </c>
      <c r="F1084" s="17">
        <f t="array" ref="F1084">XLOOKUP(B1084, 'Top 50 Cities in Spain Demograp'!A:A, 'Top 50 Cities in Spain Demograp'!B:B, "No data found", 0, 1)</f>
        <v>225277</v>
      </c>
      <c r="G1084" s="17">
        <f>ROUND(MIN(VLOOKUP(CONCATENATE(C1084, ":", D1084), Pivots_Attractiveness_Score!$C$32:$D$55, 2, FALSE) / E1084, 1), 2)</f>
        <v>1</v>
      </c>
      <c r="H1084" s="17">
        <f t="shared" si="1"/>
        <v>0.58</v>
      </c>
      <c r="I1084" s="17">
        <f t="shared" si="2"/>
        <v>0.01</v>
      </c>
      <c r="J1084" s="49">
        <f> IFERROR(ROUND((VLOOKUP(B1084, 'Top 50 Cities in Spain Demograp'!A:C, 3, FALSE) - MIN('Top 50 Cities in Spain Demograp'!C:C)) / (MAX('Top 50 Cities in Spain Demograp'!C:C) - MIN('Top 50 Cities in Spain Demograp'!C:C)), 2), "No income data")</f>
        <v>0.41</v>
      </c>
      <c r="K1084" s="49">
        <f t="shared" si="3"/>
        <v>0.48</v>
      </c>
    </row>
    <row r="1085">
      <c r="A1085" s="16" t="s">
        <v>65</v>
      </c>
      <c r="B1085" s="16" t="s">
        <v>89</v>
      </c>
      <c r="C1085" s="16" t="s">
        <v>56</v>
      </c>
      <c r="D1085" s="16" t="s">
        <v>60</v>
      </c>
      <c r="E1085" s="17">
        <v>40.0</v>
      </c>
      <c r="F1085" s="17">
        <f t="array" ref="F1085">XLOOKUP(B1085, 'Top 50 Cities in Spain Demograp'!A:A, 'Top 50 Cities in Spain Demograp'!B:B, "No data found", 0, 1)</f>
        <v>225277</v>
      </c>
      <c r="G1085" s="17">
        <f>ROUND(MIN(VLOOKUP(CONCATENATE(C1085, ":", D1085), Pivots_Attractiveness_Score!$C$32:$D$55, 2, FALSE) / E1085, 1), 2)</f>
        <v>1</v>
      </c>
      <c r="H1085" s="17">
        <f t="shared" si="1"/>
        <v>0.38</v>
      </c>
      <c r="I1085" s="17">
        <f t="shared" si="2"/>
        <v>0.01</v>
      </c>
      <c r="J1085" s="49">
        <f> IFERROR(ROUND((VLOOKUP(B1085, 'Top 50 Cities in Spain Demograp'!A:C, 3, FALSE) - MIN('Top 50 Cities in Spain Demograp'!C:C)) / (MAX('Top 50 Cities in Spain Demograp'!C:C) - MIN('Top 50 Cities in Spain Demograp'!C:C)), 2), "No income data")</f>
        <v>0.41</v>
      </c>
      <c r="K1085" s="49">
        <f t="shared" si="3"/>
        <v>0.4</v>
      </c>
    </row>
    <row r="1086">
      <c r="A1086" s="16" t="s">
        <v>65</v>
      </c>
      <c r="B1086" s="16" t="s">
        <v>89</v>
      </c>
      <c r="C1086" s="16" t="s">
        <v>61</v>
      </c>
      <c r="D1086" s="16" t="s">
        <v>57</v>
      </c>
      <c r="E1086" s="17">
        <v>62.0</v>
      </c>
      <c r="F1086" s="17">
        <f t="array" ref="F1086">XLOOKUP(B1086, 'Top 50 Cities in Spain Demograp'!A:A, 'Top 50 Cities in Spain Demograp'!B:B, "No data found", 0, 1)</f>
        <v>225277</v>
      </c>
      <c r="G1086" s="17">
        <f>ROUND(MIN(VLOOKUP(CONCATENATE(C1086, ":", D1086), Pivots_Attractiveness_Score!$C$32:$D$55, 2, FALSE) / E1086, 1), 2)</f>
        <v>1</v>
      </c>
      <c r="H1086" s="17">
        <f t="shared" si="1"/>
        <v>0.6</v>
      </c>
      <c r="I1086" s="17">
        <f t="shared" si="2"/>
        <v>0.01</v>
      </c>
      <c r="J1086" s="49">
        <f> IFERROR(ROUND((VLOOKUP(B1086, 'Top 50 Cities in Spain Demograp'!A:C, 3, FALSE) - MIN('Top 50 Cities in Spain Demograp'!C:C)) / (MAX('Top 50 Cities in Spain Demograp'!C:C) - MIN('Top 50 Cities in Spain Demograp'!C:C)), 2), "No income data")</f>
        <v>0.41</v>
      </c>
      <c r="K1086" s="49">
        <f t="shared" si="3"/>
        <v>0.48</v>
      </c>
    </row>
    <row r="1087">
      <c r="A1087" s="16" t="s">
        <v>65</v>
      </c>
      <c r="B1087" s="16" t="s">
        <v>89</v>
      </c>
      <c r="C1087" s="16" t="s">
        <v>61</v>
      </c>
      <c r="D1087" s="16" t="s">
        <v>58</v>
      </c>
      <c r="E1087" s="17">
        <v>55.0</v>
      </c>
      <c r="F1087" s="17">
        <f t="array" ref="F1087">XLOOKUP(B1087, 'Top 50 Cities in Spain Demograp'!A:A, 'Top 50 Cities in Spain Demograp'!B:B, "No data found", 0, 1)</f>
        <v>225277</v>
      </c>
      <c r="G1087" s="17">
        <f>ROUND(MIN(VLOOKUP(CONCATENATE(C1087, ":", D1087), Pivots_Attractiveness_Score!$C$32:$D$55, 2, FALSE) / E1087, 1), 2)</f>
        <v>1</v>
      </c>
      <c r="H1087" s="17">
        <f t="shared" si="1"/>
        <v>0.53</v>
      </c>
      <c r="I1087" s="17">
        <f t="shared" si="2"/>
        <v>0.01</v>
      </c>
      <c r="J1087" s="49">
        <f> IFERROR(ROUND((VLOOKUP(B1087, 'Top 50 Cities in Spain Demograp'!A:C, 3, FALSE) - MIN('Top 50 Cities in Spain Demograp'!C:C)) / (MAX('Top 50 Cities in Spain Demograp'!C:C) - MIN('Top 50 Cities in Spain Demograp'!C:C)), 2), "No income data")</f>
        <v>0.41</v>
      </c>
      <c r="K1087" s="49">
        <f t="shared" si="3"/>
        <v>0.46</v>
      </c>
    </row>
    <row r="1088">
      <c r="A1088" s="16" t="s">
        <v>65</v>
      </c>
      <c r="B1088" s="16" t="s">
        <v>89</v>
      </c>
      <c r="C1088" s="16" t="s">
        <v>61</v>
      </c>
      <c r="D1088" s="16" t="s">
        <v>59</v>
      </c>
      <c r="E1088" s="17">
        <v>40.0</v>
      </c>
      <c r="F1088" s="17">
        <f t="array" ref="F1088">XLOOKUP(B1088, 'Top 50 Cities in Spain Demograp'!A:A, 'Top 50 Cities in Spain Demograp'!B:B, "No data found", 0, 1)</f>
        <v>225277</v>
      </c>
      <c r="G1088" s="17">
        <f>ROUND(MIN(VLOOKUP(CONCATENATE(C1088, ":", D1088), Pivots_Attractiveness_Score!$C$32:$D$55, 2, FALSE) / E1088, 1), 2)</f>
        <v>1</v>
      </c>
      <c r="H1088" s="17">
        <f t="shared" si="1"/>
        <v>0.38</v>
      </c>
      <c r="I1088" s="17">
        <f t="shared" si="2"/>
        <v>0.01</v>
      </c>
      <c r="J1088" s="49">
        <f> IFERROR(ROUND((VLOOKUP(B1088, 'Top 50 Cities in Spain Demograp'!A:C, 3, FALSE) - MIN('Top 50 Cities in Spain Demograp'!C:C)) / (MAX('Top 50 Cities in Spain Demograp'!C:C) - MIN('Top 50 Cities in Spain Demograp'!C:C)), 2), "No income data")</f>
        <v>0.41</v>
      </c>
      <c r="K1088" s="49">
        <f t="shared" si="3"/>
        <v>0.4</v>
      </c>
    </row>
    <row r="1089">
      <c r="A1089" s="16" t="s">
        <v>65</v>
      </c>
      <c r="B1089" s="16" t="s">
        <v>89</v>
      </c>
      <c r="C1089" s="16" t="s">
        <v>61</v>
      </c>
      <c r="D1089" s="16" t="s">
        <v>60</v>
      </c>
      <c r="E1089" s="17">
        <v>28.0</v>
      </c>
      <c r="F1089" s="17">
        <f t="array" ref="F1089">XLOOKUP(B1089, 'Top 50 Cities in Spain Demograp'!A:A, 'Top 50 Cities in Spain Demograp'!B:B, "No data found", 0, 1)</f>
        <v>225277</v>
      </c>
      <c r="G1089" s="17">
        <f>ROUND(MIN(VLOOKUP(CONCATENATE(C1089, ":", D1089), Pivots_Attractiveness_Score!$C$32:$D$55, 2, FALSE) / E1089, 1), 2)</f>
        <v>1</v>
      </c>
      <c r="H1089" s="17">
        <f t="shared" si="1"/>
        <v>0.25</v>
      </c>
      <c r="I1089" s="17">
        <f t="shared" si="2"/>
        <v>0.01</v>
      </c>
      <c r="J1089" s="49">
        <f> IFERROR(ROUND((VLOOKUP(B1089, 'Top 50 Cities in Spain Demograp'!A:C, 3, FALSE) - MIN('Top 50 Cities in Spain Demograp'!C:C)) / (MAX('Top 50 Cities in Spain Demograp'!C:C) - MIN('Top 50 Cities in Spain Demograp'!C:C)), 2), "No income data")</f>
        <v>0.41</v>
      </c>
      <c r="K1089" s="49">
        <f t="shared" si="3"/>
        <v>0.34</v>
      </c>
    </row>
    <row r="1090">
      <c r="A1090" s="16" t="s">
        <v>65</v>
      </c>
      <c r="B1090" s="16" t="s">
        <v>89</v>
      </c>
      <c r="C1090" s="16" t="s">
        <v>62</v>
      </c>
      <c r="D1090" s="16" t="s">
        <v>57</v>
      </c>
      <c r="E1090" s="17">
        <v>68.0</v>
      </c>
      <c r="F1090" s="17">
        <f t="array" ref="F1090">XLOOKUP(B1090, 'Top 50 Cities in Spain Demograp'!A:A, 'Top 50 Cities in Spain Demograp'!B:B, "No data found", 0, 1)</f>
        <v>225277</v>
      </c>
      <c r="G1090" s="17">
        <f>ROUND(MIN(VLOOKUP(CONCATENATE(C1090, ":", D1090), Pivots_Attractiveness_Score!$C$32:$D$55, 2, FALSE) / E1090, 1), 2)</f>
        <v>1</v>
      </c>
      <c r="H1090" s="17">
        <f t="shared" si="1"/>
        <v>0.67</v>
      </c>
      <c r="I1090" s="17">
        <f t="shared" si="2"/>
        <v>0.01</v>
      </c>
      <c r="J1090" s="49">
        <f> IFERROR(ROUND((VLOOKUP(B1090, 'Top 50 Cities in Spain Demograp'!A:C, 3, FALSE) - MIN('Top 50 Cities in Spain Demograp'!C:C)) / (MAX('Top 50 Cities in Spain Demograp'!C:C) - MIN('Top 50 Cities in Spain Demograp'!C:C)), 2), "No income data")</f>
        <v>0.41</v>
      </c>
      <c r="K1090" s="49">
        <f t="shared" si="3"/>
        <v>0.51</v>
      </c>
    </row>
    <row r="1091">
      <c r="A1091" s="16" t="s">
        <v>65</v>
      </c>
      <c r="B1091" s="16" t="s">
        <v>89</v>
      </c>
      <c r="C1091" s="16" t="s">
        <v>62</v>
      </c>
      <c r="D1091" s="16" t="s">
        <v>58</v>
      </c>
      <c r="E1091" s="17">
        <v>60.0</v>
      </c>
      <c r="F1091" s="17">
        <f t="array" ref="F1091">XLOOKUP(B1091, 'Top 50 Cities in Spain Demograp'!A:A, 'Top 50 Cities in Spain Demograp'!B:B, "No data found", 0, 1)</f>
        <v>225277</v>
      </c>
      <c r="G1091" s="17">
        <f>ROUND(MIN(VLOOKUP(CONCATENATE(C1091, ":", D1091), Pivots_Attractiveness_Score!$C$32:$D$55, 2, FALSE) / E1091, 1), 2)</f>
        <v>1</v>
      </c>
      <c r="H1091" s="17">
        <f t="shared" si="1"/>
        <v>0.58</v>
      </c>
      <c r="I1091" s="17">
        <f t="shared" si="2"/>
        <v>0.01</v>
      </c>
      <c r="J1091" s="49">
        <f> IFERROR(ROUND((VLOOKUP(B1091, 'Top 50 Cities in Spain Demograp'!A:C, 3, FALSE) - MIN('Top 50 Cities in Spain Demograp'!C:C)) / (MAX('Top 50 Cities in Spain Demograp'!C:C) - MIN('Top 50 Cities in Spain Demograp'!C:C)), 2), "No income data")</f>
        <v>0.41</v>
      </c>
      <c r="K1091" s="49">
        <f t="shared" si="3"/>
        <v>0.48</v>
      </c>
    </row>
    <row r="1092">
      <c r="A1092" s="16" t="s">
        <v>65</v>
      </c>
      <c r="B1092" s="16" t="s">
        <v>89</v>
      </c>
      <c r="C1092" s="16" t="s">
        <v>62</v>
      </c>
      <c r="D1092" s="16" t="s">
        <v>59</v>
      </c>
      <c r="E1092" s="17">
        <v>48.0</v>
      </c>
      <c r="F1092" s="17">
        <f t="array" ref="F1092">XLOOKUP(B1092, 'Top 50 Cities in Spain Demograp'!A:A, 'Top 50 Cities in Spain Demograp'!B:B, "No data found", 0, 1)</f>
        <v>225277</v>
      </c>
      <c r="G1092" s="17">
        <f>ROUND(MIN(VLOOKUP(CONCATENATE(C1092, ":", D1092), Pivots_Attractiveness_Score!$C$32:$D$55, 2, FALSE) / E1092, 1), 2)</f>
        <v>1</v>
      </c>
      <c r="H1092" s="17">
        <f t="shared" si="1"/>
        <v>0.46</v>
      </c>
      <c r="I1092" s="17">
        <f t="shared" si="2"/>
        <v>0.01</v>
      </c>
      <c r="J1092" s="49">
        <f> IFERROR(ROUND((VLOOKUP(B1092, 'Top 50 Cities in Spain Demograp'!A:C, 3, FALSE) - MIN('Top 50 Cities in Spain Demograp'!C:C)) / (MAX('Top 50 Cities in Spain Demograp'!C:C) - MIN('Top 50 Cities in Spain Demograp'!C:C)), 2), "No income data")</f>
        <v>0.41</v>
      </c>
      <c r="K1092" s="49">
        <f t="shared" si="3"/>
        <v>0.43</v>
      </c>
    </row>
    <row r="1093">
      <c r="A1093" s="16" t="s">
        <v>65</v>
      </c>
      <c r="B1093" s="16" t="s">
        <v>89</v>
      </c>
      <c r="C1093" s="16" t="s">
        <v>62</v>
      </c>
      <c r="D1093" s="16" t="s">
        <v>60</v>
      </c>
      <c r="E1093" s="17">
        <v>25.0</v>
      </c>
      <c r="F1093" s="17">
        <f t="array" ref="F1093">XLOOKUP(B1093, 'Top 50 Cities in Spain Demograp'!A:A, 'Top 50 Cities in Spain Demograp'!B:B, "No data found", 0, 1)</f>
        <v>225277</v>
      </c>
      <c r="G1093" s="17">
        <f>ROUND(MIN(VLOOKUP(CONCATENATE(C1093, ":", D1093), Pivots_Attractiveness_Score!$C$32:$D$55, 2, FALSE) / E1093, 1), 2)</f>
        <v>1</v>
      </c>
      <c r="H1093" s="17">
        <f t="shared" si="1"/>
        <v>0.22</v>
      </c>
      <c r="I1093" s="17">
        <f t="shared" si="2"/>
        <v>0.01</v>
      </c>
      <c r="J1093" s="49">
        <f> IFERROR(ROUND((VLOOKUP(B1093, 'Top 50 Cities in Spain Demograp'!A:C, 3, FALSE) - MIN('Top 50 Cities in Spain Demograp'!C:C)) / (MAX('Top 50 Cities in Spain Demograp'!C:C) - MIN('Top 50 Cities in Spain Demograp'!C:C)), 2), "No income data")</f>
        <v>0.41</v>
      </c>
      <c r="K1093" s="49">
        <f t="shared" si="3"/>
        <v>0.33</v>
      </c>
    </row>
    <row r="1094">
      <c r="A1094" s="16" t="s">
        <v>65</v>
      </c>
      <c r="B1094" s="16" t="s">
        <v>89</v>
      </c>
      <c r="C1094" s="16" t="s">
        <v>63</v>
      </c>
      <c r="D1094" s="16" t="s">
        <v>57</v>
      </c>
      <c r="E1094" s="17">
        <v>65.0</v>
      </c>
      <c r="F1094" s="17">
        <f t="array" ref="F1094">XLOOKUP(B1094, 'Top 50 Cities in Spain Demograp'!A:A, 'Top 50 Cities in Spain Demograp'!B:B, "No data found", 0, 1)</f>
        <v>225277</v>
      </c>
      <c r="G1094" s="17">
        <f>ROUND(MIN(VLOOKUP(CONCATENATE(C1094, ":", D1094), Pivots_Attractiveness_Score!$C$32:$D$55, 2, FALSE) / E1094, 1), 2)</f>
        <v>1</v>
      </c>
      <c r="H1094" s="17">
        <f t="shared" si="1"/>
        <v>0.64</v>
      </c>
      <c r="I1094" s="17">
        <f t="shared" si="2"/>
        <v>0.01</v>
      </c>
      <c r="J1094" s="49">
        <f> IFERROR(ROUND((VLOOKUP(B1094, 'Top 50 Cities in Spain Demograp'!A:C, 3, FALSE) - MIN('Top 50 Cities in Spain Demograp'!C:C)) / (MAX('Top 50 Cities in Spain Demograp'!C:C) - MIN('Top 50 Cities in Spain Demograp'!C:C)), 2), "No income data")</f>
        <v>0.41</v>
      </c>
      <c r="K1094" s="49">
        <f t="shared" si="3"/>
        <v>0.5</v>
      </c>
    </row>
    <row r="1095">
      <c r="A1095" s="16" t="s">
        <v>65</v>
      </c>
      <c r="B1095" s="16" t="s">
        <v>89</v>
      </c>
      <c r="C1095" s="16" t="s">
        <v>63</v>
      </c>
      <c r="D1095" s="16" t="s">
        <v>58</v>
      </c>
      <c r="E1095" s="17">
        <v>58.0</v>
      </c>
      <c r="F1095" s="17">
        <f t="array" ref="F1095">XLOOKUP(B1095, 'Top 50 Cities in Spain Demograp'!A:A, 'Top 50 Cities in Spain Demograp'!B:B, "No data found", 0, 1)</f>
        <v>225277</v>
      </c>
      <c r="G1095" s="17">
        <f>ROUND(MIN(VLOOKUP(CONCATENATE(C1095, ":", D1095), Pivots_Attractiveness_Score!$C$32:$D$55, 2, FALSE) / E1095, 1), 2)</f>
        <v>1</v>
      </c>
      <c r="H1095" s="17">
        <f t="shared" si="1"/>
        <v>0.56</v>
      </c>
      <c r="I1095" s="17">
        <f t="shared" si="2"/>
        <v>0.01</v>
      </c>
      <c r="J1095" s="49">
        <f> IFERROR(ROUND((VLOOKUP(B1095, 'Top 50 Cities in Spain Demograp'!A:C, 3, FALSE) - MIN('Top 50 Cities in Spain Demograp'!C:C)) / (MAX('Top 50 Cities in Spain Demograp'!C:C) - MIN('Top 50 Cities in Spain Demograp'!C:C)), 2), "No income data")</f>
        <v>0.41</v>
      </c>
      <c r="K1095" s="49">
        <f t="shared" si="3"/>
        <v>0.47</v>
      </c>
    </row>
    <row r="1096">
      <c r="A1096" s="16" t="s">
        <v>65</v>
      </c>
      <c r="B1096" s="16" t="s">
        <v>89</v>
      </c>
      <c r="C1096" s="16" t="s">
        <v>63</v>
      </c>
      <c r="D1096" s="16" t="s">
        <v>59</v>
      </c>
      <c r="E1096" s="17">
        <v>45.0</v>
      </c>
      <c r="F1096" s="17">
        <f t="array" ref="F1096">XLOOKUP(B1096, 'Top 50 Cities in Spain Demograp'!A:A, 'Top 50 Cities in Spain Demograp'!B:B, "No data found", 0, 1)</f>
        <v>225277</v>
      </c>
      <c r="G1096" s="17">
        <f>ROUND(MIN(VLOOKUP(CONCATENATE(C1096, ":", D1096), Pivots_Attractiveness_Score!$C$32:$D$55, 2, FALSE) / E1096, 1), 2)</f>
        <v>1</v>
      </c>
      <c r="H1096" s="17">
        <f t="shared" si="1"/>
        <v>0.43</v>
      </c>
      <c r="I1096" s="17">
        <f t="shared" si="2"/>
        <v>0.01</v>
      </c>
      <c r="J1096" s="49">
        <f> IFERROR(ROUND((VLOOKUP(B1096, 'Top 50 Cities in Spain Demograp'!A:C, 3, FALSE) - MIN('Top 50 Cities in Spain Demograp'!C:C)) / (MAX('Top 50 Cities in Spain Demograp'!C:C) - MIN('Top 50 Cities in Spain Demograp'!C:C)), 2), "No income data")</f>
        <v>0.41</v>
      </c>
      <c r="K1096" s="49">
        <f t="shared" si="3"/>
        <v>0.42</v>
      </c>
    </row>
    <row r="1097">
      <c r="A1097" s="16" t="s">
        <v>65</v>
      </c>
      <c r="B1097" s="16" t="s">
        <v>89</v>
      </c>
      <c r="C1097" s="16" t="s">
        <v>63</v>
      </c>
      <c r="D1097" s="16" t="s">
        <v>60</v>
      </c>
      <c r="E1097" s="17">
        <v>22.0</v>
      </c>
      <c r="F1097" s="17">
        <f t="array" ref="F1097">XLOOKUP(B1097, 'Top 50 Cities in Spain Demograp'!A:A, 'Top 50 Cities in Spain Demograp'!B:B, "No data found", 0, 1)</f>
        <v>225277</v>
      </c>
      <c r="G1097" s="17">
        <f>ROUND(MIN(VLOOKUP(CONCATENATE(C1097, ":", D1097), Pivots_Attractiveness_Score!$C$32:$D$55, 2, FALSE) / E1097, 1), 2)</f>
        <v>1</v>
      </c>
      <c r="H1097" s="17">
        <f t="shared" si="1"/>
        <v>0.19</v>
      </c>
      <c r="I1097" s="17">
        <f t="shared" si="2"/>
        <v>0.01</v>
      </c>
      <c r="J1097" s="49">
        <f> IFERROR(ROUND((VLOOKUP(B1097, 'Top 50 Cities in Spain Demograp'!A:C, 3, FALSE) - MIN('Top 50 Cities in Spain Demograp'!C:C)) / (MAX('Top 50 Cities in Spain Demograp'!C:C) - MIN('Top 50 Cities in Spain Demograp'!C:C)), 2), "No income data")</f>
        <v>0.41</v>
      </c>
      <c r="K1097" s="49">
        <f t="shared" si="3"/>
        <v>0.32</v>
      </c>
    </row>
    <row r="1098">
      <c r="A1098" s="16" t="s">
        <v>65</v>
      </c>
      <c r="B1098" s="16" t="s">
        <v>89</v>
      </c>
      <c r="C1098" s="16" t="s">
        <v>64</v>
      </c>
      <c r="D1098" s="16" t="s">
        <v>57</v>
      </c>
      <c r="E1098" s="17">
        <v>26.0</v>
      </c>
      <c r="F1098" s="17">
        <f t="array" ref="F1098">XLOOKUP(B1098, 'Top 50 Cities in Spain Demograp'!A:A, 'Top 50 Cities in Spain Demograp'!B:B, "No data found", 0, 1)</f>
        <v>225277</v>
      </c>
      <c r="G1098" s="17">
        <f>ROUND(MIN(VLOOKUP(CONCATENATE(C1098, ":", D1098), Pivots_Attractiveness_Score!$C$32:$D$55, 2, FALSE) / E1098, 1), 2)</f>
        <v>1</v>
      </c>
      <c r="H1098" s="17">
        <f t="shared" si="1"/>
        <v>0.23</v>
      </c>
      <c r="I1098" s="17">
        <f t="shared" si="2"/>
        <v>0.01</v>
      </c>
      <c r="J1098" s="49">
        <f> IFERROR(ROUND((VLOOKUP(B1098, 'Top 50 Cities in Spain Demograp'!A:C, 3, FALSE) - MIN('Top 50 Cities in Spain Demograp'!C:C)) / (MAX('Top 50 Cities in Spain Demograp'!C:C) - MIN('Top 50 Cities in Spain Demograp'!C:C)), 2), "No income data")</f>
        <v>0.41</v>
      </c>
      <c r="K1098" s="49">
        <f t="shared" si="3"/>
        <v>0.34</v>
      </c>
    </row>
    <row r="1099">
      <c r="A1099" s="16" t="s">
        <v>65</v>
      </c>
      <c r="B1099" s="16" t="s">
        <v>89</v>
      </c>
      <c r="C1099" s="16" t="s">
        <v>64</v>
      </c>
      <c r="D1099" s="16" t="s">
        <v>58</v>
      </c>
      <c r="E1099" s="17">
        <v>8.0</v>
      </c>
      <c r="F1099" s="17">
        <f t="array" ref="F1099">XLOOKUP(B1099, 'Top 50 Cities in Spain Demograp'!A:A, 'Top 50 Cities in Spain Demograp'!B:B, "No data found", 0, 1)</f>
        <v>225277</v>
      </c>
      <c r="G1099" s="17">
        <f>ROUND(MIN(VLOOKUP(CONCATENATE(C1099, ":", D1099), Pivots_Attractiveness_Score!$C$32:$D$55, 2, FALSE) / E1099, 1), 2)</f>
        <v>1</v>
      </c>
      <c r="H1099" s="17">
        <f t="shared" si="1"/>
        <v>0.04</v>
      </c>
      <c r="I1099" s="17">
        <f t="shared" si="2"/>
        <v>0.01</v>
      </c>
      <c r="J1099" s="49">
        <f> IFERROR(ROUND((VLOOKUP(B1099, 'Top 50 Cities in Spain Demograp'!A:C, 3, FALSE) - MIN('Top 50 Cities in Spain Demograp'!C:C)) / (MAX('Top 50 Cities in Spain Demograp'!C:C) - MIN('Top 50 Cities in Spain Demograp'!C:C)), 2), "No income data")</f>
        <v>0.41</v>
      </c>
      <c r="K1099" s="49">
        <f t="shared" si="3"/>
        <v>0.26</v>
      </c>
    </row>
    <row r="1100">
      <c r="A1100" s="16" t="s">
        <v>65</v>
      </c>
      <c r="B1100" s="16" t="s">
        <v>89</v>
      </c>
      <c r="C1100" s="16" t="s">
        <v>64</v>
      </c>
      <c r="D1100" s="16" t="s">
        <v>59</v>
      </c>
      <c r="E1100" s="17">
        <v>15.0</v>
      </c>
      <c r="F1100" s="17">
        <f t="array" ref="F1100">XLOOKUP(B1100, 'Top 50 Cities in Spain Demograp'!A:A, 'Top 50 Cities in Spain Demograp'!B:B, "No data found", 0, 1)</f>
        <v>225277</v>
      </c>
      <c r="G1100" s="17">
        <f>ROUND(MIN(VLOOKUP(CONCATENATE(C1100, ":", D1100), Pivots_Attractiveness_Score!$C$32:$D$55, 2, FALSE) / E1100, 1), 2)</f>
        <v>1</v>
      </c>
      <c r="H1100" s="17">
        <f t="shared" si="1"/>
        <v>0.11</v>
      </c>
      <c r="I1100" s="17">
        <f t="shared" si="2"/>
        <v>0.01</v>
      </c>
      <c r="J1100" s="49">
        <f> IFERROR(ROUND((VLOOKUP(B1100, 'Top 50 Cities in Spain Demograp'!A:C, 3, FALSE) - MIN('Top 50 Cities in Spain Demograp'!C:C)) / (MAX('Top 50 Cities in Spain Demograp'!C:C) - MIN('Top 50 Cities in Spain Demograp'!C:C)), 2), "No income data")</f>
        <v>0.41</v>
      </c>
      <c r="K1100" s="49">
        <f t="shared" si="3"/>
        <v>0.29</v>
      </c>
    </row>
    <row r="1101">
      <c r="A1101" s="16" t="s">
        <v>65</v>
      </c>
      <c r="B1101" s="16" t="s">
        <v>89</v>
      </c>
      <c r="C1101" s="16" t="s">
        <v>64</v>
      </c>
      <c r="D1101" s="16" t="s">
        <v>60</v>
      </c>
      <c r="E1101" s="17">
        <v>4.0</v>
      </c>
      <c r="F1101" s="17">
        <f t="array" ref="F1101">XLOOKUP(B1101, 'Top 50 Cities in Spain Demograp'!A:A, 'Top 50 Cities in Spain Demograp'!B:B, "No data found", 0, 1)</f>
        <v>225277</v>
      </c>
      <c r="G1101" s="17">
        <f>ROUND(MIN(VLOOKUP(CONCATENATE(C1101, ":", D1101), Pivots_Attractiveness_Score!$C$32:$D$55, 2, FALSE) / E1101, 1), 2)</f>
        <v>1</v>
      </c>
      <c r="H1101" s="17">
        <f t="shared" si="1"/>
        <v>0</v>
      </c>
      <c r="I1101" s="17">
        <f t="shared" si="2"/>
        <v>0.01</v>
      </c>
      <c r="J1101" s="49">
        <f> IFERROR(ROUND((VLOOKUP(B1101, 'Top 50 Cities in Spain Demograp'!A:C, 3, FALSE) - MIN('Top 50 Cities in Spain Demograp'!C:C)) / (MAX('Top 50 Cities in Spain Demograp'!C:C) - MIN('Top 50 Cities in Spain Demograp'!C:C)), 2), "No income data")</f>
        <v>0.41</v>
      </c>
      <c r="K1101" s="49">
        <f t="shared" si="3"/>
        <v>0.24</v>
      </c>
    </row>
    <row r="1102">
      <c r="A1102" s="16" t="s">
        <v>65</v>
      </c>
      <c r="B1102" s="16" t="s">
        <v>90</v>
      </c>
      <c r="C1102" s="16" t="s">
        <v>56</v>
      </c>
      <c r="D1102" s="16" t="s">
        <v>57</v>
      </c>
      <c r="E1102" s="17">
        <v>70.0</v>
      </c>
      <c r="F1102" s="17">
        <f t="array" ref="F1102">XLOOKUP(B1102, 'Top 50 Cities in Spain Demograp'!A:A, 'Top 50 Cities in Spain Demograp'!B:B, "No data found", 0, 1)</f>
        <v>213231</v>
      </c>
      <c r="G1102" s="17">
        <f>ROUND(MIN(VLOOKUP(CONCATENATE(C1102, ":", D1102), Pivots_Attractiveness_Score!$C$32:$D$55, 2, FALSE) / E1102, 1), 2)</f>
        <v>1</v>
      </c>
      <c r="H1102" s="17">
        <f t="shared" si="1"/>
        <v>0.69</v>
      </c>
      <c r="I1102" s="17">
        <f t="shared" si="2"/>
        <v>0</v>
      </c>
      <c r="J1102" s="49">
        <f> IFERROR(ROUND((VLOOKUP(B1102, 'Top 50 Cities in Spain Demograp'!A:C, 3, FALSE) - MIN('Top 50 Cities in Spain Demograp'!C:C)) / (MAX('Top 50 Cities in Spain Demograp'!C:C) - MIN('Top 50 Cities in Spain Demograp'!C:C)), 2), "No income data")</f>
        <v>0.11</v>
      </c>
      <c r="K1102" s="49">
        <f t="shared" si="3"/>
        <v>0.49</v>
      </c>
    </row>
    <row r="1103">
      <c r="A1103" s="16" t="s">
        <v>65</v>
      </c>
      <c r="B1103" s="16" t="s">
        <v>90</v>
      </c>
      <c r="C1103" s="16" t="s">
        <v>56</v>
      </c>
      <c r="D1103" s="16" t="s">
        <v>58</v>
      </c>
      <c r="E1103" s="17">
        <v>68.0</v>
      </c>
      <c r="F1103" s="17">
        <f t="array" ref="F1103">XLOOKUP(B1103, 'Top 50 Cities in Spain Demograp'!A:A, 'Top 50 Cities in Spain Demograp'!B:B, "No data found", 0, 1)</f>
        <v>213231</v>
      </c>
      <c r="G1103" s="17">
        <f>ROUND(MIN(VLOOKUP(CONCATENATE(C1103, ":", D1103), Pivots_Attractiveness_Score!$C$32:$D$55, 2, FALSE) / E1103, 1), 2)</f>
        <v>1</v>
      </c>
      <c r="H1103" s="17">
        <f t="shared" si="1"/>
        <v>0.67</v>
      </c>
      <c r="I1103" s="17">
        <f t="shared" si="2"/>
        <v>0</v>
      </c>
      <c r="J1103" s="49">
        <f> IFERROR(ROUND((VLOOKUP(B1103, 'Top 50 Cities in Spain Demograp'!A:C, 3, FALSE) - MIN('Top 50 Cities in Spain Demograp'!C:C)) / (MAX('Top 50 Cities in Spain Demograp'!C:C) - MIN('Top 50 Cities in Spain Demograp'!C:C)), 2), "No income data")</f>
        <v>0.11</v>
      </c>
      <c r="K1103" s="49">
        <f t="shared" si="3"/>
        <v>0.48</v>
      </c>
    </row>
    <row r="1104">
      <c r="A1104" s="16" t="s">
        <v>65</v>
      </c>
      <c r="B1104" s="16" t="s">
        <v>90</v>
      </c>
      <c r="C1104" s="16" t="s">
        <v>56</v>
      </c>
      <c r="D1104" s="16" t="s">
        <v>59</v>
      </c>
      <c r="E1104" s="17">
        <v>45.0</v>
      </c>
      <c r="F1104" s="17">
        <f t="array" ref="F1104">XLOOKUP(B1104, 'Top 50 Cities in Spain Demograp'!A:A, 'Top 50 Cities in Spain Demograp'!B:B, "No data found", 0, 1)</f>
        <v>213231</v>
      </c>
      <c r="G1104" s="17">
        <f>ROUND(MIN(VLOOKUP(CONCATENATE(C1104, ":", D1104), Pivots_Attractiveness_Score!$C$32:$D$55, 2, FALSE) / E1104, 1), 2)</f>
        <v>1</v>
      </c>
      <c r="H1104" s="17">
        <f t="shared" si="1"/>
        <v>0.43</v>
      </c>
      <c r="I1104" s="17">
        <f t="shared" si="2"/>
        <v>0</v>
      </c>
      <c r="J1104" s="49">
        <f> IFERROR(ROUND((VLOOKUP(B1104, 'Top 50 Cities in Spain Demograp'!A:C, 3, FALSE) - MIN('Top 50 Cities in Spain Demograp'!C:C)) / (MAX('Top 50 Cities in Spain Demograp'!C:C) - MIN('Top 50 Cities in Spain Demograp'!C:C)), 2), "No income data")</f>
        <v>0.11</v>
      </c>
      <c r="K1104" s="49">
        <f t="shared" si="3"/>
        <v>0.38</v>
      </c>
    </row>
    <row r="1105">
      <c r="A1105" s="16" t="s">
        <v>65</v>
      </c>
      <c r="B1105" s="16" t="s">
        <v>90</v>
      </c>
      <c r="C1105" s="16" t="s">
        <v>56</v>
      </c>
      <c r="D1105" s="16" t="s">
        <v>60</v>
      </c>
      <c r="E1105" s="17">
        <v>62.0</v>
      </c>
      <c r="F1105" s="17">
        <f t="array" ref="F1105">XLOOKUP(B1105, 'Top 50 Cities in Spain Demograp'!A:A, 'Top 50 Cities in Spain Demograp'!B:B, "No data found", 0, 1)</f>
        <v>213231</v>
      </c>
      <c r="G1105" s="17">
        <f>ROUND(MIN(VLOOKUP(CONCATENATE(C1105, ":", D1105), Pivots_Attractiveness_Score!$C$32:$D$55, 2, FALSE) / E1105, 1), 2)</f>
        <v>1</v>
      </c>
      <c r="H1105" s="17">
        <f t="shared" si="1"/>
        <v>0.6</v>
      </c>
      <c r="I1105" s="17">
        <f t="shared" si="2"/>
        <v>0</v>
      </c>
      <c r="J1105" s="49">
        <f> IFERROR(ROUND((VLOOKUP(B1105, 'Top 50 Cities in Spain Demograp'!A:C, 3, FALSE) - MIN('Top 50 Cities in Spain Demograp'!C:C)) / (MAX('Top 50 Cities in Spain Demograp'!C:C) - MIN('Top 50 Cities in Spain Demograp'!C:C)), 2), "No income data")</f>
        <v>0.11</v>
      </c>
      <c r="K1105" s="49">
        <f t="shared" si="3"/>
        <v>0.45</v>
      </c>
    </row>
    <row r="1106">
      <c r="A1106" s="16" t="s">
        <v>65</v>
      </c>
      <c r="B1106" s="16" t="s">
        <v>90</v>
      </c>
      <c r="C1106" s="16" t="s">
        <v>61</v>
      </c>
      <c r="D1106" s="16" t="s">
        <v>57</v>
      </c>
      <c r="E1106" s="17">
        <v>72.0</v>
      </c>
      <c r="F1106" s="17">
        <f t="array" ref="F1106">XLOOKUP(B1106, 'Top 50 Cities in Spain Demograp'!A:A, 'Top 50 Cities in Spain Demograp'!B:B, "No data found", 0, 1)</f>
        <v>213231</v>
      </c>
      <c r="G1106" s="17">
        <f>ROUND(MIN(VLOOKUP(CONCATENATE(C1106, ":", D1106), Pivots_Attractiveness_Score!$C$32:$D$55, 2, FALSE) / E1106, 1), 2)</f>
        <v>1</v>
      </c>
      <c r="H1106" s="17">
        <f t="shared" si="1"/>
        <v>0.71</v>
      </c>
      <c r="I1106" s="17">
        <f t="shared" si="2"/>
        <v>0</v>
      </c>
      <c r="J1106" s="49">
        <f> IFERROR(ROUND((VLOOKUP(B1106, 'Top 50 Cities in Spain Demograp'!A:C, 3, FALSE) - MIN('Top 50 Cities in Spain Demograp'!C:C)) / (MAX('Top 50 Cities in Spain Demograp'!C:C) - MIN('Top 50 Cities in Spain Demograp'!C:C)), 2), "No income data")</f>
        <v>0.11</v>
      </c>
      <c r="K1106" s="49">
        <f t="shared" si="3"/>
        <v>0.5</v>
      </c>
    </row>
    <row r="1107">
      <c r="A1107" s="16" t="s">
        <v>65</v>
      </c>
      <c r="B1107" s="16" t="s">
        <v>90</v>
      </c>
      <c r="C1107" s="16" t="s">
        <v>61</v>
      </c>
      <c r="D1107" s="16" t="s">
        <v>58</v>
      </c>
      <c r="E1107" s="17">
        <v>68.0</v>
      </c>
      <c r="F1107" s="17">
        <f t="array" ref="F1107">XLOOKUP(B1107, 'Top 50 Cities in Spain Demograp'!A:A, 'Top 50 Cities in Spain Demograp'!B:B, "No data found", 0, 1)</f>
        <v>213231</v>
      </c>
      <c r="G1107" s="17">
        <f>ROUND(MIN(VLOOKUP(CONCATENATE(C1107, ":", D1107), Pivots_Attractiveness_Score!$C$32:$D$55, 2, FALSE) / E1107, 1), 2)</f>
        <v>0.96</v>
      </c>
      <c r="H1107" s="17">
        <f t="shared" si="1"/>
        <v>0.67</v>
      </c>
      <c r="I1107" s="17">
        <f t="shared" si="2"/>
        <v>0</v>
      </c>
      <c r="J1107" s="49">
        <f> IFERROR(ROUND((VLOOKUP(B1107, 'Top 50 Cities in Spain Demograp'!A:C, 3, FALSE) - MIN('Top 50 Cities in Spain Demograp'!C:C)) / (MAX('Top 50 Cities in Spain Demograp'!C:C) - MIN('Top 50 Cities in Spain Demograp'!C:C)), 2), "No income data")</f>
        <v>0.11</v>
      </c>
      <c r="K1107" s="49">
        <f t="shared" si="3"/>
        <v>0.47</v>
      </c>
    </row>
    <row r="1108">
      <c r="A1108" s="16" t="s">
        <v>65</v>
      </c>
      <c r="B1108" s="16" t="s">
        <v>90</v>
      </c>
      <c r="C1108" s="16" t="s">
        <v>61</v>
      </c>
      <c r="D1108" s="16" t="s">
        <v>59</v>
      </c>
      <c r="E1108" s="17">
        <v>48.0</v>
      </c>
      <c r="F1108" s="17">
        <f t="array" ref="F1108">XLOOKUP(B1108, 'Top 50 Cities in Spain Demograp'!A:A, 'Top 50 Cities in Spain Demograp'!B:B, "No data found", 0, 1)</f>
        <v>213231</v>
      </c>
      <c r="G1108" s="17">
        <f>ROUND(MIN(VLOOKUP(CONCATENATE(C1108, ":", D1108), Pivots_Attractiveness_Score!$C$32:$D$55, 2, FALSE) / E1108, 1), 2)</f>
        <v>0.94</v>
      </c>
      <c r="H1108" s="17">
        <f t="shared" si="1"/>
        <v>0.46</v>
      </c>
      <c r="I1108" s="17">
        <f t="shared" si="2"/>
        <v>0</v>
      </c>
      <c r="J1108" s="49">
        <f> IFERROR(ROUND((VLOOKUP(B1108, 'Top 50 Cities in Spain Demograp'!A:C, 3, FALSE) - MIN('Top 50 Cities in Spain Demograp'!C:C)) / (MAX('Top 50 Cities in Spain Demograp'!C:C) - MIN('Top 50 Cities in Spain Demograp'!C:C)), 2), "No income data")</f>
        <v>0.11</v>
      </c>
      <c r="K1108" s="49">
        <f t="shared" si="3"/>
        <v>0.38</v>
      </c>
    </row>
    <row r="1109">
      <c r="A1109" s="16" t="s">
        <v>65</v>
      </c>
      <c r="B1109" s="16" t="s">
        <v>90</v>
      </c>
      <c r="C1109" s="16" t="s">
        <v>61</v>
      </c>
      <c r="D1109" s="16" t="s">
        <v>60</v>
      </c>
      <c r="E1109" s="17">
        <v>60.0</v>
      </c>
      <c r="F1109" s="17">
        <f t="array" ref="F1109">XLOOKUP(B1109, 'Top 50 Cities in Spain Demograp'!A:A, 'Top 50 Cities in Spain Demograp'!B:B, "No data found", 0, 1)</f>
        <v>213231</v>
      </c>
      <c r="G1109" s="17">
        <f>ROUND(MIN(VLOOKUP(CONCATENATE(C1109, ":", D1109), Pivots_Attractiveness_Score!$C$32:$D$55, 2, FALSE) / E1109, 1), 2)</f>
        <v>1</v>
      </c>
      <c r="H1109" s="17">
        <f t="shared" si="1"/>
        <v>0.58</v>
      </c>
      <c r="I1109" s="17">
        <f t="shared" si="2"/>
        <v>0</v>
      </c>
      <c r="J1109" s="49">
        <f> IFERROR(ROUND((VLOOKUP(B1109, 'Top 50 Cities in Spain Demograp'!A:C, 3, FALSE) - MIN('Top 50 Cities in Spain Demograp'!C:C)) / (MAX('Top 50 Cities in Spain Demograp'!C:C) - MIN('Top 50 Cities in Spain Demograp'!C:C)), 2), "No income data")</f>
        <v>0.11</v>
      </c>
      <c r="K1109" s="49">
        <f t="shared" si="3"/>
        <v>0.44</v>
      </c>
    </row>
    <row r="1110">
      <c r="A1110" s="16" t="s">
        <v>65</v>
      </c>
      <c r="B1110" s="16" t="s">
        <v>90</v>
      </c>
      <c r="C1110" s="16" t="s">
        <v>62</v>
      </c>
      <c r="D1110" s="16" t="s">
        <v>57</v>
      </c>
      <c r="E1110" s="17">
        <v>65.0</v>
      </c>
      <c r="F1110" s="17">
        <f t="array" ref="F1110">XLOOKUP(B1110, 'Top 50 Cities in Spain Demograp'!A:A, 'Top 50 Cities in Spain Demograp'!B:B, "No data found", 0, 1)</f>
        <v>213231</v>
      </c>
      <c r="G1110" s="17">
        <f>ROUND(MIN(VLOOKUP(CONCATENATE(C1110, ":", D1110), Pivots_Attractiveness_Score!$C$32:$D$55, 2, FALSE) / E1110, 1), 2)</f>
        <v>1</v>
      </c>
      <c r="H1110" s="17">
        <f t="shared" si="1"/>
        <v>0.64</v>
      </c>
      <c r="I1110" s="17">
        <f t="shared" si="2"/>
        <v>0</v>
      </c>
      <c r="J1110" s="49">
        <f> IFERROR(ROUND((VLOOKUP(B1110, 'Top 50 Cities in Spain Demograp'!A:C, 3, FALSE) - MIN('Top 50 Cities in Spain Demograp'!C:C)) / (MAX('Top 50 Cities in Spain Demograp'!C:C) - MIN('Top 50 Cities in Spain Demograp'!C:C)), 2), "No income data")</f>
        <v>0.11</v>
      </c>
      <c r="K1110" s="49">
        <f t="shared" si="3"/>
        <v>0.47</v>
      </c>
    </row>
    <row r="1111">
      <c r="A1111" s="16" t="s">
        <v>65</v>
      </c>
      <c r="B1111" s="16" t="s">
        <v>90</v>
      </c>
      <c r="C1111" s="16" t="s">
        <v>62</v>
      </c>
      <c r="D1111" s="16" t="s">
        <v>58</v>
      </c>
      <c r="E1111" s="17">
        <v>58.0</v>
      </c>
      <c r="F1111" s="17">
        <f t="array" ref="F1111">XLOOKUP(B1111, 'Top 50 Cities in Spain Demograp'!A:A, 'Top 50 Cities in Spain Demograp'!B:B, "No data found", 0, 1)</f>
        <v>213231</v>
      </c>
      <c r="G1111" s="17">
        <f>ROUND(MIN(VLOOKUP(CONCATENATE(C1111, ":", D1111), Pivots_Attractiveness_Score!$C$32:$D$55, 2, FALSE) / E1111, 1), 2)</f>
        <v>1</v>
      </c>
      <c r="H1111" s="17">
        <f t="shared" si="1"/>
        <v>0.56</v>
      </c>
      <c r="I1111" s="17">
        <f t="shared" si="2"/>
        <v>0</v>
      </c>
      <c r="J1111" s="49">
        <f> IFERROR(ROUND((VLOOKUP(B1111, 'Top 50 Cities in Spain Demograp'!A:C, 3, FALSE) - MIN('Top 50 Cities in Spain Demograp'!C:C)) / (MAX('Top 50 Cities in Spain Demograp'!C:C) - MIN('Top 50 Cities in Spain Demograp'!C:C)), 2), "No income data")</f>
        <v>0.11</v>
      </c>
      <c r="K1111" s="49">
        <f t="shared" si="3"/>
        <v>0.44</v>
      </c>
    </row>
    <row r="1112">
      <c r="A1112" s="16" t="s">
        <v>65</v>
      </c>
      <c r="B1112" s="16" t="s">
        <v>90</v>
      </c>
      <c r="C1112" s="16" t="s">
        <v>62</v>
      </c>
      <c r="D1112" s="16" t="s">
        <v>59</v>
      </c>
      <c r="E1112" s="17">
        <v>38.0</v>
      </c>
      <c r="F1112" s="17">
        <f t="array" ref="F1112">XLOOKUP(B1112, 'Top 50 Cities in Spain Demograp'!A:A, 'Top 50 Cities in Spain Demograp'!B:B, "No data found", 0, 1)</f>
        <v>213231</v>
      </c>
      <c r="G1112" s="17">
        <f>ROUND(MIN(VLOOKUP(CONCATENATE(C1112, ":", D1112), Pivots_Attractiveness_Score!$C$32:$D$55, 2, FALSE) / E1112, 1), 2)</f>
        <v>1</v>
      </c>
      <c r="H1112" s="17">
        <f t="shared" si="1"/>
        <v>0.35</v>
      </c>
      <c r="I1112" s="17">
        <f t="shared" si="2"/>
        <v>0</v>
      </c>
      <c r="J1112" s="49">
        <f> IFERROR(ROUND((VLOOKUP(B1112, 'Top 50 Cities in Spain Demograp'!A:C, 3, FALSE) - MIN('Top 50 Cities in Spain Demograp'!C:C)) / (MAX('Top 50 Cities in Spain Demograp'!C:C) - MIN('Top 50 Cities in Spain Demograp'!C:C)), 2), "No income data")</f>
        <v>0.11</v>
      </c>
      <c r="K1112" s="49">
        <f t="shared" si="3"/>
        <v>0.35</v>
      </c>
    </row>
    <row r="1113">
      <c r="A1113" s="16" t="s">
        <v>65</v>
      </c>
      <c r="B1113" s="16" t="s">
        <v>90</v>
      </c>
      <c r="C1113" s="16" t="s">
        <v>62</v>
      </c>
      <c r="D1113" s="16" t="s">
        <v>60</v>
      </c>
      <c r="E1113" s="17">
        <v>42.0</v>
      </c>
      <c r="F1113" s="17">
        <f t="array" ref="F1113">XLOOKUP(B1113, 'Top 50 Cities in Spain Demograp'!A:A, 'Top 50 Cities in Spain Demograp'!B:B, "No data found", 0, 1)</f>
        <v>213231</v>
      </c>
      <c r="G1113" s="17">
        <f>ROUND(MIN(VLOOKUP(CONCATENATE(C1113, ":", D1113), Pivots_Attractiveness_Score!$C$32:$D$55, 2, FALSE) / E1113, 1), 2)</f>
        <v>1</v>
      </c>
      <c r="H1113" s="17">
        <f t="shared" si="1"/>
        <v>0.4</v>
      </c>
      <c r="I1113" s="17">
        <f t="shared" si="2"/>
        <v>0</v>
      </c>
      <c r="J1113" s="49">
        <f> IFERROR(ROUND((VLOOKUP(B1113, 'Top 50 Cities in Spain Demograp'!A:C, 3, FALSE) - MIN('Top 50 Cities in Spain Demograp'!C:C)) / (MAX('Top 50 Cities in Spain Demograp'!C:C) - MIN('Top 50 Cities in Spain Demograp'!C:C)), 2), "No income data")</f>
        <v>0.11</v>
      </c>
      <c r="K1113" s="49">
        <f t="shared" si="3"/>
        <v>0.37</v>
      </c>
    </row>
    <row r="1114">
      <c r="A1114" s="16" t="s">
        <v>65</v>
      </c>
      <c r="B1114" s="16" t="s">
        <v>90</v>
      </c>
      <c r="C1114" s="16" t="s">
        <v>63</v>
      </c>
      <c r="D1114" s="16" t="s">
        <v>57</v>
      </c>
      <c r="E1114" s="17">
        <v>60.0</v>
      </c>
      <c r="F1114" s="17">
        <f t="array" ref="F1114">XLOOKUP(B1114, 'Top 50 Cities in Spain Demograp'!A:A, 'Top 50 Cities in Spain Demograp'!B:B, "No data found", 0, 1)</f>
        <v>213231</v>
      </c>
      <c r="G1114" s="17">
        <f>ROUND(MIN(VLOOKUP(CONCATENATE(C1114, ":", D1114), Pivots_Attractiveness_Score!$C$32:$D$55, 2, FALSE) / E1114, 1), 2)</f>
        <v>1</v>
      </c>
      <c r="H1114" s="17">
        <f t="shared" si="1"/>
        <v>0.58</v>
      </c>
      <c r="I1114" s="17">
        <f t="shared" si="2"/>
        <v>0</v>
      </c>
      <c r="J1114" s="49">
        <f> IFERROR(ROUND((VLOOKUP(B1114, 'Top 50 Cities in Spain Demograp'!A:C, 3, FALSE) - MIN('Top 50 Cities in Spain Demograp'!C:C)) / (MAX('Top 50 Cities in Spain Demograp'!C:C) - MIN('Top 50 Cities in Spain Demograp'!C:C)), 2), "No income data")</f>
        <v>0.11</v>
      </c>
      <c r="K1114" s="49">
        <f t="shared" si="3"/>
        <v>0.44</v>
      </c>
    </row>
    <row r="1115">
      <c r="A1115" s="16" t="s">
        <v>65</v>
      </c>
      <c r="B1115" s="16" t="s">
        <v>90</v>
      </c>
      <c r="C1115" s="16" t="s">
        <v>63</v>
      </c>
      <c r="D1115" s="16" t="s">
        <v>58</v>
      </c>
      <c r="E1115" s="17">
        <v>52.0</v>
      </c>
      <c r="F1115" s="17">
        <f t="array" ref="F1115">XLOOKUP(B1115, 'Top 50 Cities in Spain Demograp'!A:A, 'Top 50 Cities in Spain Demograp'!B:B, "No data found", 0, 1)</f>
        <v>213231</v>
      </c>
      <c r="G1115" s="17">
        <f>ROUND(MIN(VLOOKUP(CONCATENATE(C1115, ":", D1115), Pivots_Attractiveness_Score!$C$32:$D$55, 2, FALSE) / E1115, 1), 2)</f>
        <v>1</v>
      </c>
      <c r="H1115" s="17">
        <f t="shared" si="1"/>
        <v>0.5</v>
      </c>
      <c r="I1115" s="17">
        <f t="shared" si="2"/>
        <v>0</v>
      </c>
      <c r="J1115" s="49">
        <f> IFERROR(ROUND((VLOOKUP(B1115, 'Top 50 Cities in Spain Demograp'!A:C, 3, FALSE) - MIN('Top 50 Cities in Spain Demograp'!C:C)) / (MAX('Top 50 Cities in Spain Demograp'!C:C) - MIN('Top 50 Cities in Spain Demograp'!C:C)), 2), "No income data")</f>
        <v>0.11</v>
      </c>
      <c r="K1115" s="49">
        <f t="shared" si="3"/>
        <v>0.41</v>
      </c>
    </row>
    <row r="1116">
      <c r="A1116" s="16" t="s">
        <v>65</v>
      </c>
      <c r="B1116" s="16" t="s">
        <v>90</v>
      </c>
      <c r="C1116" s="16" t="s">
        <v>63</v>
      </c>
      <c r="D1116" s="16" t="s">
        <v>59</v>
      </c>
      <c r="E1116" s="17">
        <v>35.0</v>
      </c>
      <c r="F1116" s="17">
        <f t="array" ref="F1116">XLOOKUP(B1116, 'Top 50 Cities in Spain Demograp'!A:A, 'Top 50 Cities in Spain Demograp'!B:B, "No data found", 0, 1)</f>
        <v>213231</v>
      </c>
      <c r="G1116" s="17">
        <f>ROUND(MIN(VLOOKUP(CONCATENATE(C1116, ":", D1116), Pivots_Attractiveness_Score!$C$32:$D$55, 2, FALSE) / E1116, 1), 2)</f>
        <v>1</v>
      </c>
      <c r="H1116" s="17">
        <f t="shared" si="1"/>
        <v>0.32</v>
      </c>
      <c r="I1116" s="17">
        <f t="shared" si="2"/>
        <v>0</v>
      </c>
      <c r="J1116" s="49">
        <f> IFERROR(ROUND((VLOOKUP(B1116, 'Top 50 Cities in Spain Demograp'!A:C, 3, FALSE) - MIN('Top 50 Cities in Spain Demograp'!C:C)) / (MAX('Top 50 Cities in Spain Demograp'!C:C) - MIN('Top 50 Cities in Spain Demograp'!C:C)), 2), "No income data")</f>
        <v>0.11</v>
      </c>
      <c r="K1116" s="49">
        <f t="shared" si="3"/>
        <v>0.34</v>
      </c>
    </row>
    <row r="1117">
      <c r="A1117" s="16" t="s">
        <v>65</v>
      </c>
      <c r="B1117" s="16" t="s">
        <v>90</v>
      </c>
      <c r="C1117" s="16" t="s">
        <v>63</v>
      </c>
      <c r="D1117" s="16" t="s">
        <v>60</v>
      </c>
      <c r="E1117" s="17">
        <v>35.0</v>
      </c>
      <c r="F1117" s="17">
        <f t="array" ref="F1117">XLOOKUP(B1117, 'Top 50 Cities in Spain Demograp'!A:A, 'Top 50 Cities in Spain Demograp'!B:B, "No data found", 0, 1)</f>
        <v>213231</v>
      </c>
      <c r="G1117" s="17">
        <f>ROUND(MIN(VLOOKUP(CONCATENATE(C1117, ":", D1117), Pivots_Attractiveness_Score!$C$32:$D$55, 2, FALSE) / E1117, 1), 2)</f>
        <v>1</v>
      </c>
      <c r="H1117" s="17">
        <f t="shared" si="1"/>
        <v>0.32</v>
      </c>
      <c r="I1117" s="17">
        <f t="shared" si="2"/>
        <v>0</v>
      </c>
      <c r="J1117" s="49">
        <f> IFERROR(ROUND((VLOOKUP(B1117, 'Top 50 Cities in Spain Demograp'!A:C, 3, FALSE) - MIN('Top 50 Cities in Spain Demograp'!C:C)) / (MAX('Top 50 Cities in Spain Demograp'!C:C) - MIN('Top 50 Cities in Spain Demograp'!C:C)), 2), "No income data")</f>
        <v>0.11</v>
      </c>
      <c r="K1117" s="49">
        <f t="shared" si="3"/>
        <v>0.34</v>
      </c>
    </row>
    <row r="1118">
      <c r="A1118" s="16" t="s">
        <v>65</v>
      </c>
      <c r="B1118" s="16" t="s">
        <v>90</v>
      </c>
      <c r="C1118" s="16" t="s">
        <v>64</v>
      </c>
      <c r="D1118" s="16" t="s">
        <v>57</v>
      </c>
      <c r="E1118" s="17">
        <v>45.0</v>
      </c>
      <c r="F1118" s="17">
        <f t="array" ref="F1118">XLOOKUP(B1118, 'Top 50 Cities in Spain Demograp'!A:A, 'Top 50 Cities in Spain Demograp'!B:B, "No data found", 0, 1)</f>
        <v>213231</v>
      </c>
      <c r="G1118" s="17">
        <f>ROUND(MIN(VLOOKUP(CONCATENATE(C1118, ":", D1118), Pivots_Attractiveness_Score!$C$32:$D$55, 2, FALSE) / E1118, 1), 2)</f>
        <v>0.93</v>
      </c>
      <c r="H1118" s="17">
        <f t="shared" si="1"/>
        <v>0.43</v>
      </c>
      <c r="I1118" s="17">
        <f t="shared" si="2"/>
        <v>0</v>
      </c>
      <c r="J1118" s="49">
        <f> IFERROR(ROUND((VLOOKUP(B1118, 'Top 50 Cities in Spain Demograp'!A:C, 3, FALSE) - MIN('Top 50 Cities in Spain Demograp'!C:C)) / (MAX('Top 50 Cities in Spain Demograp'!C:C) - MIN('Top 50 Cities in Spain Demograp'!C:C)), 2), "No income data")</f>
        <v>0.11</v>
      </c>
      <c r="K1118" s="49">
        <f t="shared" si="3"/>
        <v>0.37</v>
      </c>
    </row>
    <row r="1119">
      <c r="A1119" s="16" t="s">
        <v>65</v>
      </c>
      <c r="B1119" s="16" t="s">
        <v>90</v>
      </c>
      <c r="C1119" s="16" t="s">
        <v>64</v>
      </c>
      <c r="D1119" s="16" t="s">
        <v>58</v>
      </c>
      <c r="E1119" s="17">
        <v>20.0</v>
      </c>
      <c r="F1119" s="17">
        <f t="array" ref="F1119">XLOOKUP(B1119, 'Top 50 Cities in Spain Demograp'!A:A, 'Top 50 Cities in Spain Demograp'!B:B, "No data found", 0, 1)</f>
        <v>213231</v>
      </c>
      <c r="G1119" s="17">
        <f>ROUND(MIN(VLOOKUP(CONCATENATE(C1119, ":", D1119), Pivots_Attractiveness_Score!$C$32:$D$55, 2, FALSE) / E1119, 1), 2)</f>
        <v>0.9</v>
      </c>
      <c r="H1119" s="17">
        <f t="shared" si="1"/>
        <v>0.17</v>
      </c>
      <c r="I1119" s="17">
        <f t="shared" si="2"/>
        <v>0</v>
      </c>
      <c r="J1119" s="49">
        <f> IFERROR(ROUND((VLOOKUP(B1119, 'Top 50 Cities in Spain Demograp'!A:C, 3, FALSE) - MIN('Top 50 Cities in Spain Demograp'!C:C)) / (MAX('Top 50 Cities in Spain Demograp'!C:C) - MIN('Top 50 Cities in Spain Demograp'!C:C)), 2), "No income data")</f>
        <v>0.11</v>
      </c>
      <c r="K1119" s="49">
        <f t="shared" si="3"/>
        <v>0.26</v>
      </c>
    </row>
    <row r="1120">
      <c r="A1120" s="16" t="s">
        <v>65</v>
      </c>
      <c r="B1120" s="16" t="s">
        <v>90</v>
      </c>
      <c r="C1120" s="16" t="s">
        <v>64</v>
      </c>
      <c r="D1120" s="16" t="s">
        <v>59</v>
      </c>
      <c r="E1120" s="17">
        <v>32.0</v>
      </c>
      <c r="F1120" s="17">
        <f t="array" ref="F1120">XLOOKUP(B1120, 'Top 50 Cities in Spain Demograp'!A:A, 'Top 50 Cities in Spain Demograp'!B:B, "No data found", 0, 1)</f>
        <v>213231</v>
      </c>
      <c r="G1120" s="17">
        <f>ROUND(MIN(VLOOKUP(CONCATENATE(C1120, ":", D1120), Pivots_Attractiveness_Score!$C$32:$D$55, 2, FALSE) / E1120, 1), 2)</f>
        <v>0.88</v>
      </c>
      <c r="H1120" s="17">
        <f t="shared" si="1"/>
        <v>0.29</v>
      </c>
      <c r="I1120" s="17">
        <f t="shared" si="2"/>
        <v>0</v>
      </c>
      <c r="J1120" s="49">
        <f> IFERROR(ROUND((VLOOKUP(B1120, 'Top 50 Cities in Spain Demograp'!A:C, 3, FALSE) - MIN('Top 50 Cities in Spain Demograp'!C:C)) / (MAX('Top 50 Cities in Spain Demograp'!C:C) - MIN('Top 50 Cities in Spain Demograp'!C:C)), 2), "No income data")</f>
        <v>0.11</v>
      </c>
      <c r="K1120" s="49">
        <f t="shared" si="3"/>
        <v>0.3</v>
      </c>
    </row>
    <row r="1121">
      <c r="A1121" s="16" t="s">
        <v>65</v>
      </c>
      <c r="B1121" s="16" t="s">
        <v>90</v>
      </c>
      <c r="C1121" s="16" t="s">
        <v>64</v>
      </c>
      <c r="D1121" s="16" t="s">
        <v>60</v>
      </c>
      <c r="E1121" s="17">
        <v>15.0</v>
      </c>
      <c r="F1121" s="17">
        <f t="array" ref="F1121">XLOOKUP(B1121, 'Top 50 Cities in Spain Demograp'!A:A, 'Top 50 Cities in Spain Demograp'!B:B, "No data found", 0, 1)</f>
        <v>213231</v>
      </c>
      <c r="G1121" s="17">
        <f>ROUND(MIN(VLOOKUP(CONCATENATE(C1121, ":", D1121), Pivots_Attractiveness_Score!$C$32:$D$55, 2, FALSE) / E1121, 1), 2)</f>
        <v>1</v>
      </c>
      <c r="H1121" s="17">
        <f t="shared" si="1"/>
        <v>0.11</v>
      </c>
      <c r="I1121" s="17">
        <f t="shared" si="2"/>
        <v>0</v>
      </c>
      <c r="J1121" s="49">
        <f> IFERROR(ROUND((VLOOKUP(B1121, 'Top 50 Cities in Spain Demograp'!A:C, 3, FALSE) - MIN('Top 50 Cities in Spain Demograp'!C:C)) / (MAX('Top 50 Cities in Spain Demograp'!C:C) - MIN('Top 50 Cities in Spain Demograp'!C:C)), 2), "No income data")</f>
        <v>0.11</v>
      </c>
      <c r="K1121" s="49">
        <f t="shared" si="3"/>
        <v>0.26</v>
      </c>
    </row>
    <row r="1122">
      <c r="A1122" s="16" t="s">
        <v>65</v>
      </c>
      <c r="B1122" s="16" t="s">
        <v>91</v>
      </c>
      <c r="C1122" s="16" t="s">
        <v>56</v>
      </c>
      <c r="D1122" s="16" t="s">
        <v>57</v>
      </c>
      <c r="E1122" s="17">
        <v>85.0</v>
      </c>
      <c r="F1122" s="17">
        <f t="array" ref="F1122">XLOOKUP(B1122, 'Top 50 Cities in Spain Demograp'!A:A, 'Top 50 Cities in Spain Demograp'!B:B, "No data found", 0, 1)</f>
        <v>218300</v>
      </c>
      <c r="G1122" s="17">
        <f>ROUND(MIN(VLOOKUP(CONCATENATE(C1122, ":", D1122), Pivots_Attractiveness_Score!$C$32:$D$55, 2, FALSE) / E1122, 1), 2)</f>
        <v>1</v>
      </c>
      <c r="H1122" s="17">
        <f t="shared" si="1"/>
        <v>0.84</v>
      </c>
      <c r="I1122" s="17">
        <f t="shared" si="2"/>
        <v>0.01</v>
      </c>
      <c r="J1122" s="49">
        <f> IFERROR(ROUND((VLOOKUP(B1122, 'Top 50 Cities in Spain Demograp'!A:C, 3, FALSE) - MIN('Top 50 Cities in Spain Demograp'!C:C)) / (MAX('Top 50 Cities in Spain Demograp'!C:C) - MIN('Top 50 Cities in Spain Demograp'!C:C)), 2), "No income data")</f>
        <v>0.45</v>
      </c>
      <c r="K1122" s="49">
        <f t="shared" si="3"/>
        <v>0.58</v>
      </c>
    </row>
    <row r="1123">
      <c r="A1123" s="16" t="s">
        <v>65</v>
      </c>
      <c r="B1123" s="16" t="s">
        <v>91</v>
      </c>
      <c r="C1123" s="16" t="s">
        <v>56</v>
      </c>
      <c r="D1123" s="16" t="s">
        <v>58</v>
      </c>
      <c r="E1123" s="17">
        <v>82.0</v>
      </c>
      <c r="F1123" s="17">
        <f t="array" ref="F1123">XLOOKUP(B1123, 'Top 50 Cities in Spain Demograp'!A:A, 'Top 50 Cities in Spain Demograp'!B:B, "No data found", 0, 1)</f>
        <v>218300</v>
      </c>
      <c r="G1123" s="17">
        <f>ROUND(MIN(VLOOKUP(CONCATENATE(C1123, ":", D1123), Pivots_Attractiveness_Score!$C$32:$D$55, 2, FALSE) / E1123, 1), 2)</f>
        <v>1</v>
      </c>
      <c r="H1123" s="17">
        <f t="shared" si="1"/>
        <v>0.81</v>
      </c>
      <c r="I1123" s="17">
        <f t="shared" si="2"/>
        <v>0.01</v>
      </c>
      <c r="J1123" s="49">
        <f> IFERROR(ROUND((VLOOKUP(B1123, 'Top 50 Cities in Spain Demograp'!A:C, 3, FALSE) - MIN('Top 50 Cities in Spain Demograp'!C:C)) / (MAX('Top 50 Cities in Spain Demograp'!C:C) - MIN('Top 50 Cities in Spain Demograp'!C:C)), 2), "No income data")</f>
        <v>0.45</v>
      </c>
      <c r="K1123" s="49">
        <f t="shared" si="3"/>
        <v>0.57</v>
      </c>
    </row>
    <row r="1124">
      <c r="A1124" s="16" t="s">
        <v>65</v>
      </c>
      <c r="B1124" s="16" t="s">
        <v>91</v>
      </c>
      <c r="C1124" s="16" t="s">
        <v>56</v>
      </c>
      <c r="D1124" s="16" t="s">
        <v>59</v>
      </c>
      <c r="E1124" s="17">
        <v>62.0</v>
      </c>
      <c r="F1124" s="17">
        <f t="array" ref="F1124">XLOOKUP(B1124, 'Top 50 Cities in Spain Demograp'!A:A, 'Top 50 Cities in Spain Demograp'!B:B, "No data found", 0, 1)</f>
        <v>218300</v>
      </c>
      <c r="G1124" s="17">
        <f>ROUND(MIN(VLOOKUP(CONCATENATE(C1124, ":", D1124), Pivots_Attractiveness_Score!$C$32:$D$55, 2, FALSE) / E1124, 1), 2)</f>
        <v>1</v>
      </c>
      <c r="H1124" s="17">
        <f t="shared" si="1"/>
        <v>0.6</v>
      </c>
      <c r="I1124" s="17">
        <f t="shared" si="2"/>
        <v>0.01</v>
      </c>
      <c r="J1124" s="49">
        <f> IFERROR(ROUND((VLOOKUP(B1124, 'Top 50 Cities in Spain Demograp'!A:C, 3, FALSE) - MIN('Top 50 Cities in Spain Demograp'!C:C)) / (MAX('Top 50 Cities in Spain Demograp'!C:C) - MIN('Top 50 Cities in Spain Demograp'!C:C)), 2), "No income data")</f>
        <v>0.45</v>
      </c>
      <c r="K1124" s="49">
        <f t="shared" si="3"/>
        <v>0.49</v>
      </c>
    </row>
    <row r="1125">
      <c r="A1125" s="16" t="s">
        <v>65</v>
      </c>
      <c r="B1125" s="16" t="s">
        <v>91</v>
      </c>
      <c r="C1125" s="16" t="s">
        <v>56</v>
      </c>
      <c r="D1125" s="16" t="s">
        <v>60</v>
      </c>
      <c r="E1125" s="17">
        <v>42.0</v>
      </c>
      <c r="F1125" s="17">
        <f t="array" ref="F1125">XLOOKUP(B1125, 'Top 50 Cities in Spain Demograp'!A:A, 'Top 50 Cities in Spain Demograp'!B:B, "No data found", 0, 1)</f>
        <v>218300</v>
      </c>
      <c r="G1125" s="17">
        <f>ROUND(MIN(VLOOKUP(CONCATENATE(C1125, ":", D1125), Pivots_Attractiveness_Score!$C$32:$D$55, 2, FALSE) / E1125, 1), 2)</f>
        <v>1</v>
      </c>
      <c r="H1125" s="17">
        <f t="shared" si="1"/>
        <v>0.4</v>
      </c>
      <c r="I1125" s="17">
        <f t="shared" si="2"/>
        <v>0.01</v>
      </c>
      <c r="J1125" s="49">
        <f> IFERROR(ROUND((VLOOKUP(B1125, 'Top 50 Cities in Spain Demograp'!A:C, 3, FALSE) - MIN('Top 50 Cities in Spain Demograp'!C:C)) / (MAX('Top 50 Cities in Spain Demograp'!C:C) - MIN('Top 50 Cities in Spain Demograp'!C:C)), 2), "No income data")</f>
        <v>0.45</v>
      </c>
      <c r="K1125" s="49">
        <f t="shared" si="3"/>
        <v>0.41</v>
      </c>
    </row>
    <row r="1126">
      <c r="A1126" s="16" t="s">
        <v>65</v>
      </c>
      <c r="B1126" s="16" t="s">
        <v>91</v>
      </c>
      <c r="C1126" s="16" t="s">
        <v>61</v>
      </c>
      <c r="D1126" s="16" t="s">
        <v>57</v>
      </c>
      <c r="E1126" s="17">
        <v>64.0</v>
      </c>
      <c r="F1126" s="17">
        <f t="array" ref="F1126">XLOOKUP(B1126, 'Top 50 Cities in Spain Demograp'!A:A, 'Top 50 Cities in Spain Demograp'!B:B, "No data found", 0, 1)</f>
        <v>218300</v>
      </c>
      <c r="G1126" s="17">
        <f>ROUND(MIN(VLOOKUP(CONCATENATE(C1126, ":", D1126), Pivots_Attractiveness_Score!$C$32:$D$55, 2, FALSE) / E1126, 1), 2)</f>
        <v>1</v>
      </c>
      <c r="H1126" s="17">
        <f t="shared" si="1"/>
        <v>0.63</v>
      </c>
      <c r="I1126" s="17">
        <f t="shared" si="2"/>
        <v>0.01</v>
      </c>
      <c r="J1126" s="49">
        <f> IFERROR(ROUND((VLOOKUP(B1126, 'Top 50 Cities in Spain Demograp'!A:C, 3, FALSE) - MIN('Top 50 Cities in Spain Demograp'!C:C)) / (MAX('Top 50 Cities in Spain Demograp'!C:C) - MIN('Top 50 Cities in Spain Demograp'!C:C)), 2), "No income data")</f>
        <v>0.45</v>
      </c>
      <c r="K1126" s="49">
        <f t="shared" si="3"/>
        <v>0.5</v>
      </c>
    </row>
    <row r="1127">
      <c r="A1127" s="16" t="s">
        <v>65</v>
      </c>
      <c r="B1127" s="16" t="s">
        <v>91</v>
      </c>
      <c r="C1127" s="16" t="s">
        <v>61</v>
      </c>
      <c r="D1127" s="16" t="s">
        <v>58</v>
      </c>
      <c r="E1127" s="17">
        <v>56.0</v>
      </c>
      <c r="F1127" s="17">
        <f t="array" ref="F1127">XLOOKUP(B1127, 'Top 50 Cities in Spain Demograp'!A:A, 'Top 50 Cities in Spain Demograp'!B:B, "No data found", 0, 1)</f>
        <v>218300</v>
      </c>
      <c r="G1127" s="17">
        <f>ROUND(MIN(VLOOKUP(CONCATENATE(C1127, ":", D1127), Pivots_Attractiveness_Score!$C$32:$D$55, 2, FALSE) / E1127, 1), 2)</f>
        <v>1</v>
      </c>
      <c r="H1127" s="17">
        <f t="shared" si="1"/>
        <v>0.54</v>
      </c>
      <c r="I1127" s="17">
        <f t="shared" si="2"/>
        <v>0.01</v>
      </c>
      <c r="J1127" s="49">
        <f> IFERROR(ROUND((VLOOKUP(B1127, 'Top 50 Cities in Spain Demograp'!A:C, 3, FALSE) - MIN('Top 50 Cities in Spain Demograp'!C:C)) / (MAX('Top 50 Cities in Spain Demograp'!C:C) - MIN('Top 50 Cities in Spain Demograp'!C:C)), 2), "No income data")</f>
        <v>0.45</v>
      </c>
      <c r="K1127" s="49">
        <f t="shared" si="3"/>
        <v>0.46</v>
      </c>
    </row>
    <row r="1128">
      <c r="A1128" s="16" t="s">
        <v>65</v>
      </c>
      <c r="B1128" s="16" t="s">
        <v>91</v>
      </c>
      <c r="C1128" s="16" t="s">
        <v>61</v>
      </c>
      <c r="D1128" s="16" t="s">
        <v>59</v>
      </c>
      <c r="E1128" s="17">
        <v>42.0</v>
      </c>
      <c r="F1128" s="17">
        <f t="array" ref="F1128">XLOOKUP(B1128, 'Top 50 Cities in Spain Demograp'!A:A, 'Top 50 Cities in Spain Demograp'!B:B, "No data found", 0, 1)</f>
        <v>218300</v>
      </c>
      <c r="G1128" s="17">
        <f>ROUND(MIN(VLOOKUP(CONCATENATE(C1128, ":", D1128), Pivots_Attractiveness_Score!$C$32:$D$55, 2, FALSE) / E1128, 1), 2)</f>
        <v>1</v>
      </c>
      <c r="H1128" s="17">
        <f t="shared" si="1"/>
        <v>0.4</v>
      </c>
      <c r="I1128" s="17">
        <f t="shared" si="2"/>
        <v>0.01</v>
      </c>
      <c r="J1128" s="49">
        <f> IFERROR(ROUND((VLOOKUP(B1128, 'Top 50 Cities in Spain Demograp'!A:C, 3, FALSE) - MIN('Top 50 Cities in Spain Demograp'!C:C)) / (MAX('Top 50 Cities in Spain Demograp'!C:C) - MIN('Top 50 Cities in Spain Demograp'!C:C)), 2), "No income data")</f>
        <v>0.45</v>
      </c>
      <c r="K1128" s="49">
        <f t="shared" si="3"/>
        <v>0.41</v>
      </c>
    </row>
    <row r="1129">
      <c r="A1129" s="16" t="s">
        <v>65</v>
      </c>
      <c r="B1129" s="16" t="s">
        <v>91</v>
      </c>
      <c r="C1129" s="16" t="s">
        <v>61</v>
      </c>
      <c r="D1129" s="16" t="s">
        <v>60</v>
      </c>
      <c r="E1129" s="17">
        <v>30.0</v>
      </c>
      <c r="F1129" s="17">
        <f t="array" ref="F1129">XLOOKUP(B1129, 'Top 50 Cities in Spain Demograp'!A:A, 'Top 50 Cities in Spain Demograp'!B:B, "No data found", 0, 1)</f>
        <v>218300</v>
      </c>
      <c r="G1129" s="17">
        <f>ROUND(MIN(VLOOKUP(CONCATENATE(C1129, ":", D1129), Pivots_Attractiveness_Score!$C$32:$D$55, 2, FALSE) / E1129, 1), 2)</f>
        <v>1</v>
      </c>
      <c r="H1129" s="17">
        <f t="shared" si="1"/>
        <v>0.27</v>
      </c>
      <c r="I1129" s="17">
        <f t="shared" si="2"/>
        <v>0.01</v>
      </c>
      <c r="J1129" s="49">
        <f> IFERROR(ROUND((VLOOKUP(B1129, 'Top 50 Cities in Spain Demograp'!A:C, 3, FALSE) - MIN('Top 50 Cities in Spain Demograp'!C:C)) / (MAX('Top 50 Cities in Spain Demograp'!C:C) - MIN('Top 50 Cities in Spain Demograp'!C:C)), 2), "No income data")</f>
        <v>0.45</v>
      </c>
      <c r="K1129" s="49">
        <f t="shared" si="3"/>
        <v>0.36</v>
      </c>
    </row>
    <row r="1130">
      <c r="A1130" s="16" t="s">
        <v>65</v>
      </c>
      <c r="B1130" s="16" t="s">
        <v>91</v>
      </c>
      <c r="C1130" s="16" t="s">
        <v>62</v>
      </c>
      <c r="D1130" s="16" t="s">
        <v>57</v>
      </c>
      <c r="E1130" s="17">
        <v>70.0</v>
      </c>
      <c r="F1130" s="17">
        <f t="array" ref="F1130">XLOOKUP(B1130, 'Top 50 Cities in Spain Demograp'!A:A, 'Top 50 Cities in Spain Demograp'!B:B, "No data found", 0, 1)</f>
        <v>218300</v>
      </c>
      <c r="G1130" s="17">
        <f>ROUND(MIN(VLOOKUP(CONCATENATE(C1130, ":", D1130), Pivots_Attractiveness_Score!$C$32:$D$55, 2, FALSE) / E1130, 1), 2)</f>
        <v>1</v>
      </c>
      <c r="H1130" s="17">
        <f t="shared" si="1"/>
        <v>0.69</v>
      </c>
      <c r="I1130" s="17">
        <f t="shared" si="2"/>
        <v>0.01</v>
      </c>
      <c r="J1130" s="49">
        <f> IFERROR(ROUND((VLOOKUP(B1130, 'Top 50 Cities in Spain Demograp'!A:C, 3, FALSE) - MIN('Top 50 Cities in Spain Demograp'!C:C)) / (MAX('Top 50 Cities in Spain Demograp'!C:C) - MIN('Top 50 Cities in Spain Demograp'!C:C)), 2), "No income data")</f>
        <v>0.45</v>
      </c>
      <c r="K1130" s="49">
        <f t="shared" si="3"/>
        <v>0.52</v>
      </c>
    </row>
    <row r="1131">
      <c r="A1131" s="16" t="s">
        <v>65</v>
      </c>
      <c r="B1131" s="16" t="s">
        <v>91</v>
      </c>
      <c r="C1131" s="16" t="s">
        <v>62</v>
      </c>
      <c r="D1131" s="16" t="s">
        <v>58</v>
      </c>
      <c r="E1131" s="17">
        <v>62.0</v>
      </c>
      <c r="F1131" s="17">
        <f t="array" ref="F1131">XLOOKUP(B1131, 'Top 50 Cities in Spain Demograp'!A:A, 'Top 50 Cities in Spain Demograp'!B:B, "No data found", 0, 1)</f>
        <v>218300</v>
      </c>
      <c r="G1131" s="17">
        <f>ROUND(MIN(VLOOKUP(CONCATENATE(C1131, ":", D1131), Pivots_Attractiveness_Score!$C$32:$D$55, 2, FALSE) / E1131, 1), 2)</f>
        <v>1</v>
      </c>
      <c r="H1131" s="17">
        <f t="shared" si="1"/>
        <v>0.6</v>
      </c>
      <c r="I1131" s="17">
        <f t="shared" si="2"/>
        <v>0.01</v>
      </c>
      <c r="J1131" s="49">
        <f> IFERROR(ROUND((VLOOKUP(B1131, 'Top 50 Cities in Spain Demograp'!A:C, 3, FALSE) - MIN('Top 50 Cities in Spain Demograp'!C:C)) / (MAX('Top 50 Cities in Spain Demograp'!C:C) - MIN('Top 50 Cities in Spain Demograp'!C:C)), 2), "No income data")</f>
        <v>0.45</v>
      </c>
      <c r="K1131" s="49">
        <f t="shared" si="3"/>
        <v>0.49</v>
      </c>
    </row>
    <row r="1132">
      <c r="A1132" s="16" t="s">
        <v>65</v>
      </c>
      <c r="B1132" s="16" t="s">
        <v>91</v>
      </c>
      <c r="C1132" s="16" t="s">
        <v>62</v>
      </c>
      <c r="D1132" s="16" t="s">
        <v>59</v>
      </c>
      <c r="E1132" s="17">
        <v>50.0</v>
      </c>
      <c r="F1132" s="17">
        <f t="array" ref="F1132">XLOOKUP(B1132, 'Top 50 Cities in Spain Demograp'!A:A, 'Top 50 Cities in Spain Demograp'!B:B, "No data found", 0, 1)</f>
        <v>218300</v>
      </c>
      <c r="G1132" s="17">
        <f>ROUND(MIN(VLOOKUP(CONCATENATE(C1132, ":", D1132), Pivots_Attractiveness_Score!$C$32:$D$55, 2, FALSE) / E1132, 1), 2)</f>
        <v>1</v>
      </c>
      <c r="H1132" s="17">
        <f t="shared" si="1"/>
        <v>0.48</v>
      </c>
      <c r="I1132" s="17">
        <f t="shared" si="2"/>
        <v>0.01</v>
      </c>
      <c r="J1132" s="49">
        <f> IFERROR(ROUND((VLOOKUP(B1132, 'Top 50 Cities in Spain Demograp'!A:C, 3, FALSE) - MIN('Top 50 Cities in Spain Demograp'!C:C)) / (MAX('Top 50 Cities in Spain Demograp'!C:C) - MIN('Top 50 Cities in Spain Demograp'!C:C)), 2), "No income data")</f>
        <v>0.45</v>
      </c>
      <c r="K1132" s="49">
        <f t="shared" si="3"/>
        <v>0.44</v>
      </c>
    </row>
    <row r="1133">
      <c r="A1133" s="16" t="s">
        <v>65</v>
      </c>
      <c r="B1133" s="16" t="s">
        <v>91</v>
      </c>
      <c r="C1133" s="16" t="s">
        <v>62</v>
      </c>
      <c r="D1133" s="16" t="s">
        <v>60</v>
      </c>
      <c r="E1133" s="17">
        <v>28.0</v>
      </c>
      <c r="F1133" s="17">
        <f t="array" ref="F1133">XLOOKUP(B1133, 'Top 50 Cities in Spain Demograp'!A:A, 'Top 50 Cities in Spain Demograp'!B:B, "No data found", 0, 1)</f>
        <v>218300</v>
      </c>
      <c r="G1133" s="17">
        <f>ROUND(MIN(VLOOKUP(CONCATENATE(C1133, ":", D1133), Pivots_Attractiveness_Score!$C$32:$D$55, 2, FALSE) / E1133, 1), 2)</f>
        <v>1</v>
      </c>
      <c r="H1133" s="17">
        <f t="shared" si="1"/>
        <v>0.25</v>
      </c>
      <c r="I1133" s="17">
        <f t="shared" si="2"/>
        <v>0.01</v>
      </c>
      <c r="J1133" s="49">
        <f> IFERROR(ROUND((VLOOKUP(B1133, 'Top 50 Cities in Spain Demograp'!A:C, 3, FALSE) - MIN('Top 50 Cities in Spain Demograp'!C:C)) / (MAX('Top 50 Cities in Spain Demograp'!C:C) - MIN('Top 50 Cities in Spain Demograp'!C:C)), 2), "No income data")</f>
        <v>0.45</v>
      </c>
      <c r="K1133" s="49">
        <f t="shared" si="3"/>
        <v>0.35</v>
      </c>
    </row>
    <row r="1134">
      <c r="A1134" s="16" t="s">
        <v>65</v>
      </c>
      <c r="B1134" s="16" t="s">
        <v>91</v>
      </c>
      <c r="C1134" s="16" t="s">
        <v>63</v>
      </c>
      <c r="D1134" s="16" t="s">
        <v>57</v>
      </c>
      <c r="E1134" s="17">
        <v>68.0</v>
      </c>
      <c r="F1134" s="17">
        <f t="array" ref="F1134">XLOOKUP(B1134, 'Top 50 Cities in Spain Demograp'!A:A, 'Top 50 Cities in Spain Demograp'!B:B, "No data found", 0, 1)</f>
        <v>218300</v>
      </c>
      <c r="G1134" s="17">
        <f>ROUND(MIN(VLOOKUP(CONCATENATE(C1134, ":", D1134), Pivots_Attractiveness_Score!$C$32:$D$55, 2, FALSE) / E1134, 1), 2)</f>
        <v>1</v>
      </c>
      <c r="H1134" s="17">
        <f t="shared" si="1"/>
        <v>0.67</v>
      </c>
      <c r="I1134" s="17">
        <f t="shared" si="2"/>
        <v>0.01</v>
      </c>
      <c r="J1134" s="49">
        <f> IFERROR(ROUND((VLOOKUP(B1134, 'Top 50 Cities in Spain Demograp'!A:C, 3, FALSE) - MIN('Top 50 Cities in Spain Demograp'!C:C)) / (MAX('Top 50 Cities in Spain Demograp'!C:C) - MIN('Top 50 Cities in Spain Demograp'!C:C)), 2), "No income data")</f>
        <v>0.45</v>
      </c>
      <c r="K1134" s="49">
        <f t="shared" si="3"/>
        <v>0.52</v>
      </c>
    </row>
    <row r="1135">
      <c r="A1135" s="16" t="s">
        <v>65</v>
      </c>
      <c r="B1135" s="16" t="s">
        <v>91</v>
      </c>
      <c r="C1135" s="16" t="s">
        <v>63</v>
      </c>
      <c r="D1135" s="16" t="s">
        <v>58</v>
      </c>
      <c r="E1135" s="17">
        <v>60.0</v>
      </c>
      <c r="F1135" s="17">
        <f t="array" ref="F1135">XLOOKUP(B1135, 'Top 50 Cities in Spain Demograp'!A:A, 'Top 50 Cities in Spain Demograp'!B:B, "No data found", 0, 1)</f>
        <v>218300</v>
      </c>
      <c r="G1135" s="17">
        <f>ROUND(MIN(VLOOKUP(CONCATENATE(C1135, ":", D1135), Pivots_Attractiveness_Score!$C$32:$D$55, 2, FALSE) / E1135, 1), 2)</f>
        <v>1</v>
      </c>
      <c r="H1135" s="17">
        <f t="shared" si="1"/>
        <v>0.58</v>
      </c>
      <c r="I1135" s="17">
        <f t="shared" si="2"/>
        <v>0.01</v>
      </c>
      <c r="J1135" s="49">
        <f> IFERROR(ROUND((VLOOKUP(B1135, 'Top 50 Cities in Spain Demograp'!A:C, 3, FALSE) - MIN('Top 50 Cities in Spain Demograp'!C:C)) / (MAX('Top 50 Cities in Spain Demograp'!C:C) - MIN('Top 50 Cities in Spain Demograp'!C:C)), 2), "No income data")</f>
        <v>0.45</v>
      </c>
      <c r="K1135" s="49">
        <f t="shared" si="3"/>
        <v>0.48</v>
      </c>
    </row>
    <row r="1136">
      <c r="A1136" s="16" t="s">
        <v>65</v>
      </c>
      <c r="B1136" s="16" t="s">
        <v>91</v>
      </c>
      <c r="C1136" s="16" t="s">
        <v>63</v>
      </c>
      <c r="D1136" s="16" t="s">
        <v>59</v>
      </c>
      <c r="E1136" s="17">
        <v>46.0</v>
      </c>
      <c r="F1136" s="17">
        <f t="array" ref="F1136">XLOOKUP(B1136, 'Top 50 Cities in Spain Demograp'!A:A, 'Top 50 Cities in Spain Demograp'!B:B, "No data found", 0, 1)</f>
        <v>218300</v>
      </c>
      <c r="G1136" s="17">
        <f>ROUND(MIN(VLOOKUP(CONCATENATE(C1136, ":", D1136), Pivots_Attractiveness_Score!$C$32:$D$55, 2, FALSE) / E1136, 1), 2)</f>
        <v>0.98</v>
      </c>
      <c r="H1136" s="17">
        <f t="shared" si="1"/>
        <v>0.44</v>
      </c>
      <c r="I1136" s="17">
        <f t="shared" si="2"/>
        <v>0.01</v>
      </c>
      <c r="J1136" s="49">
        <f> IFERROR(ROUND((VLOOKUP(B1136, 'Top 50 Cities in Spain Demograp'!A:C, 3, FALSE) - MIN('Top 50 Cities in Spain Demograp'!C:C)) / (MAX('Top 50 Cities in Spain Demograp'!C:C) - MIN('Top 50 Cities in Spain Demograp'!C:C)), 2), "No income data")</f>
        <v>0.45</v>
      </c>
      <c r="K1136" s="49">
        <f t="shared" si="3"/>
        <v>0.42</v>
      </c>
    </row>
    <row r="1137">
      <c r="A1137" s="16" t="s">
        <v>65</v>
      </c>
      <c r="B1137" s="16" t="s">
        <v>91</v>
      </c>
      <c r="C1137" s="16" t="s">
        <v>63</v>
      </c>
      <c r="D1137" s="16" t="s">
        <v>60</v>
      </c>
      <c r="E1137" s="17">
        <v>26.0</v>
      </c>
      <c r="F1137" s="17">
        <f t="array" ref="F1137">XLOOKUP(B1137, 'Top 50 Cities in Spain Demograp'!A:A, 'Top 50 Cities in Spain Demograp'!B:B, "No data found", 0, 1)</f>
        <v>218300</v>
      </c>
      <c r="G1137" s="17">
        <f>ROUND(MIN(VLOOKUP(CONCATENATE(C1137, ":", D1137), Pivots_Attractiveness_Score!$C$32:$D$55, 2, FALSE) / E1137, 1), 2)</f>
        <v>1</v>
      </c>
      <c r="H1137" s="17">
        <f t="shared" si="1"/>
        <v>0.23</v>
      </c>
      <c r="I1137" s="17">
        <f t="shared" si="2"/>
        <v>0.01</v>
      </c>
      <c r="J1137" s="49">
        <f> IFERROR(ROUND((VLOOKUP(B1137, 'Top 50 Cities in Spain Demograp'!A:C, 3, FALSE) - MIN('Top 50 Cities in Spain Demograp'!C:C)) / (MAX('Top 50 Cities in Spain Demograp'!C:C) - MIN('Top 50 Cities in Spain Demograp'!C:C)), 2), "No income data")</f>
        <v>0.45</v>
      </c>
      <c r="K1137" s="49">
        <f t="shared" si="3"/>
        <v>0.34</v>
      </c>
    </row>
    <row r="1138">
      <c r="A1138" s="16" t="s">
        <v>65</v>
      </c>
      <c r="B1138" s="16" t="s">
        <v>91</v>
      </c>
      <c r="C1138" s="16" t="s">
        <v>64</v>
      </c>
      <c r="D1138" s="16" t="s">
        <v>57</v>
      </c>
      <c r="E1138" s="17">
        <v>28.0</v>
      </c>
      <c r="F1138" s="17">
        <f t="array" ref="F1138">XLOOKUP(B1138, 'Top 50 Cities in Spain Demograp'!A:A, 'Top 50 Cities in Spain Demograp'!B:B, "No data found", 0, 1)</f>
        <v>218300</v>
      </c>
      <c r="G1138" s="17">
        <f>ROUND(MIN(VLOOKUP(CONCATENATE(C1138, ":", D1138), Pivots_Attractiveness_Score!$C$32:$D$55, 2, FALSE) / E1138, 1), 2)</f>
        <v>1</v>
      </c>
      <c r="H1138" s="17">
        <f t="shared" si="1"/>
        <v>0.25</v>
      </c>
      <c r="I1138" s="17">
        <f t="shared" si="2"/>
        <v>0.01</v>
      </c>
      <c r="J1138" s="49">
        <f> IFERROR(ROUND((VLOOKUP(B1138, 'Top 50 Cities in Spain Demograp'!A:C, 3, FALSE) - MIN('Top 50 Cities in Spain Demograp'!C:C)) / (MAX('Top 50 Cities in Spain Demograp'!C:C) - MIN('Top 50 Cities in Spain Demograp'!C:C)), 2), "No income data")</f>
        <v>0.45</v>
      </c>
      <c r="K1138" s="49">
        <f t="shared" si="3"/>
        <v>0.35</v>
      </c>
    </row>
    <row r="1139">
      <c r="A1139" s="16" t="s">
        <v>65</v>
      </c>
      <c r="B1139" s="16" t="s">
        <v>91</v>
      </c>
      <c r="C1139" s="16" t="s">
        <v>64</v>
      </c>
      <c r="D1139" s="16" t="s">
        <v>58</v>
      </c>
      <c r="E1139" s="17">
        <v>9.0</v>
      </c>
      <c r="F1139" s="17">
        <f t="array" ref="F1139">XLOOKUP(B1139, 'Top 50 Cities in Spain Demograp'!A:A, 'Top 50 Cities in Spain Demograp'!B:B, "No data found", 0, 1)</f>
        <v>218300</v>
      </c>
      <c r="G1139" s="17">
        <f>ROUND(MIN(VLOOKUP(CONCATENATE(C1139, ":", D1139), Pivots_Attractiveness_Score!$C$32:$D$55, 2, FALSE) / E1139, 1), 2)</f>
        <v>1</v>
      </c>
      <c r="H1139" s="17">
        <f t="shared" si="1"/>
        <v>0.05</v>
      </c>
      <c r="I1139" s="17">
        <f t="shared" si="2"/>
        <v>0.01</v>
      </c>
      <c r="J1139" s="49">
        <f> IFERROR(ROUND((VLOOKUP(B1139, 'Top 50 Cities in Spain Demograp'!A:C, 3, FALSE) - MIN('Top 50 Cities in Spain Demograp'!C:C)) / (MAX('Top 50 Cities in Spain Demograp'!C:C) - MIN('Top 50 Cities in Spain Demograp'!C:C)), 2), "No income data")</f>
        <v>0.45</v>
      </c>
      <c r="K1139" s="49">
        <f t="shared" si="3"/>
        <v>0.27</v>
      </c>
    </row>
    <row r="1140">
      <c r="A1140" s="16" t="s">
        <v>65</v>
      </c>
      <c r="B1140" s="16" t="s">
        <v>91</v>
      </c>
      <c r="C1140" s="16" t="s">
        <v>64</v>
      </c>
      <c r="D1140" s="16" t="s">
        <v>59</v>
      </c>
      <c r="E1140" s="17">
        <v>16.0</v>
      </c>
      <c r="F1140" s="17">
        <f t="array" ref="F1140">XLOOKUP(B1140, 'Top 50 Cities in Spain Demograp'!A:A, 'Top 50 Cities in Spain Demograp'!B:B, "No data found", 0, 1)</f>
        <v>218300</v>
      </c>
      <c r="G1140" s="17">
        <f>ROUND(MIN(VLOOKUP(CONCATENATE(C1140, ":", D1140), Pivots_Attractiveness_Score!$C$32:$D$55, 2, FALSE) / E1140, 1), 2)</f>
        <v>1</v>
      </c>
      <c r="H1140" s="17">
        <f t="shared" si="1"/>
        <v>0.13</v>
      </c>
      <c r="I1140" s="17">
        <f t="shared" si="2"/>
        <v>0.01</v>
      </c>
      <c r="J1140" s="49">
        <f> IFERROR(ROUND((VLOOKUP(B1140, 'Top 50 Cities in Spain Demograp'!A:C, 3, FALSE) - MIN('Top 50 Cities in Spain Demograp'!C:C)) / (MAX('Top 50 Cities in Spain Demograp'!C:C) - MIN('Top 50 Cities in Spain Demograp'!C:C)), 2), "No income data")</f>
        <v>0.45</v>
      </c>
      <c r="K1140" s="49">
        <f t="shared" si="3"/>
        <v>0.3</v>
      </c>
    </row>
    <row r="1141">
      <c r="A1141" s="16" t="s">
        <v>65</v>
      </c>
      <c r="B1141" s="16" t="s">
        <v>91</v>
      </c>
      <c r="C1141" s="16" t="s">
        <v>64</v>
      </c>
      <c r="D1141" s="16" t="s">
        <v>60</v>
      </c>
      <c r="E1141" s="17">
        <v>5.0</v>
      </c>
      <c r="F1141" s="17">
        <f t="array" ref="F1141">XLOOKUP(B1141, 'Top 50 Cities in Spain Demograp'!A:A, 'Top 50 Cities in Spain Demograp'!B:B, "No data found", 0, 1)</f>
        <v>218300</v>
      </c>
      <c r="G1141" s="17">
        <f>ROUND(MIN(VLOOKUP(CONCATENATE(C1141, ":", D1141), Pivots_Attractiveness_Score!$C$32:$D$55, 2, FALSE) / E1141, 1), 2)</f>
        <v>1</v>
      </c>
      <c r="H1141" s="17">
        <f t="shared" si="1"/>
        <v>0.01</v>
      </c>
      <c r="I1141" s="17">
        <f t="shared" si="2"/>
        <v>0.01</v>
      </c>
      <c r="J1141" s="49">
        <f> IFERROR(ROUND((VLOOKUP(B1141, 'Top 50 Cities in Spain Demograp'!A:C, 3, FALSE) - MIN('Top 50 Cities in Spain Demograp'!C:C)) / (MAX('Top 50 Cities in Spain Demograp'!C:C) - MIN('Top 50 Cities in Spain Demograp'!C:C)), 2), "No income data")</f>
        <v>0.45</v>
      </c>
      <c r="K1141" s="49">
        <f t="shared" si="3"/>
        <v>0.25</v>
      </c>
    </row>
    <row r="1142">
      <c r="A1142" s="16" t="s">
        <v>65</v>
      </c>
      <c r="B1142" s="16" t="s">
        <v>92</v>
      </c>
      <c r="C1142" s="16" t="s">
        <v>56</v>
      </c>
      <c r="D1142" s="16" t="s">
        <v>57</v>
      </c>
      <c r="E1142" s="17">
        <v>90.0</v>
      </c>
      <c r="F1142" s="17">
        <f t="array" ref="F1142">XLOOKUP(B1142, 'Top 50 Cities in Spain Demograp'!A:A, 'Top 50 Cities in Spain Demograp'!B:B, "No data found", 0, 1)</f>
        <v>214000</v>
      </c>
      <c r="G1142" s="17">
        <f>ROUND(MIN(VLOOKUP(CONCATENATE(C1142, ":", D1142), Pivots_Attractiveness_Score!$C$32:$D$55, 2, FALSE) / E1142, 1), 2)</f>
        <v>1</v>
      </c>
      <c r="H1142" s="17">
        <f t="shared" si="1"/>
        <v>0.9</v>
      </c>
      <c r="I1142" s="17">
        <f t="shared" si="2"/>
        <v>0</v>
      </c>
      <c r="J1142" s="49">
        <f> IFERROR(ROUND((VLOOKUP(B1142, 'Top 50 Cities in Spain Demograp'!A:C, 3, FALSE) - MIN('Top 50 Cities in Spain Demograp'!C:C)) / (MAX('Top 50 Cities in Spain Demograp'!C:C) - MIN('Top 50 Cities in Spain Demograp'!C:C)), 2), "No income data")</f>
        <v>0.55</v>
      </c>
      <c r="K1142" s="49">
        <f t="shared" si="3"/>
        <v>0.62</v>
      </c>
    </row>
    <row r="1143">
      <c r="A1143" s="16" t="s">
        <v>65</v>
      </c>
      <c r="B1143" s="16" t="s">
        <v>92</v>
      </c>
      <c r="C1143" s="16" t="s">
        <v>56</v>
      </c>
      <c r="D1143" s="16" t="s">
        <v>58</v>
      </c>
      <c r="E1143" s="17">
        <v>88.0</v>
      </c>
      <c r="F1143" s="17">
        <f t="array" ref="F1143">XLOOKUP(B1143, 'Top 50 Cities in Spain Demograp'!A:A, 'Top 50 Cities in Spain Demograp'!B:B, "No data found", 0, 1)</f>
        <v>214000</v>
      </c>
      <c r="G1143" s="17">
        <f>ROUND(MIN(VLOOKUP(CONCATENATE(C1143, ":", D1143), Pivots_Attractiveness_Score!$C$32:$D$55, 2, FALSE) / E1143, 1), 2)</f>
        <v>1</v>
      </c>
      <c r="H1143" s="17">
        <f t="shared" si="1"/>
        <v>0.88</v>
      </c>
      <c r="I1143" s="17">
        <f t="shared" si="2"/>
        <v>0</v>
      </c>
      <c r="J1143" s="49">
        <f> IFERROR(ROUND((VLOOKUP(B1143, 'Top 50 Cities in Spain Demograp'!A:C, 3, FALSE) - MIN('Top 50 Cities in Spain Demograp'!C:C)) / (MAX('Top 50 Cities in Spain Demograp'!C:C) - MIN('Top 50 Cities in Spain Demograp'!C:C)), 2), "No income data")</f>
        <v>0.55</v>
      </c>
      <c r="K1143" s="49">
        <f t="shared" si="3"/>
        <v>0.61</v>
      </c>
    </row>
    <row r="1144">
      <c r="A1144" s="16" t="s">
        <v>65</v>
      </c>
      <c r="B1144" s="16" t="s">
        <v>92</v>
      </c>
      <c r="C1144" s="16" t="s">
        <v>56</v>
      </c>
      <c r="D1144" s="16" t="s">
        <v>59</v>
      </c>
      <c r="E1144" s="17">
        <v>70.0</v>
      </c>
      <c r="F1144" s="17">
        <f t="array" ref="F1144">XLOOKUP(B1144, 'Top 50 Cities in Spain Demograp'!A:A, 'Top 50 Cities in Spain Demograp'!B:B, "No data found", 0, 1)</f>
        <v>214000</v>
      </c>
      <c r="G1144" s="17">
        <f>ROUND(MIN(VLOOKUP(CONCATENATE(C1144, ":", D1144), Pivots_Attractiveness_Score!$C$32:$D$55, 2, FALSE) / E1144, 1), 2)</f>
        <v>1</v>
      </c>
      <c r="H1144" s="17">
        <f t="shared" si="1"/>
        <v>0.69</v>
      </c>
      <c r="I1144" s="17">
        <f t="shared" si="2"/>
        <v>0</v>
      </c>
      <c r="J1144" s="49">
        <f> IFERROR(ROUND((VLOOKUP(B1144, 'Top 50 Cities in Spain Demograp'!A:C, 3, FALSE) - MIN('Top 50 Cities in Spain Demograp'!C:C)) / (MAX('Top 50 Cities in Spain Demograp'!C:C) - MIN('Top 50 Cities in Spain Demograp'!C:C)), 2), "No income data")</f>
        <v>0.55</v>
      </c>
      <c r="K1144" s="49">
        <f t="shared" si="3"/>
        <v>0.53</v>
      </c>
    </row>
    <row r="1145">
      <c r="A1145" s="16" t="s">
        <v>65</v>
      </c>
      <c r="B1145" s="16" t="s">
        <v>92</v>
      </c>
      <c r="C1145" s="16" t="s">
        <v>56</v>
      </c>
      <c r="D1145" s="16" t="s">
        <v>60</v>
      </c>
      <c r="E1145" s="17">
        <v>35.0</v>
      </c>
      <c r="F1145" s="17">
        <f t="array" ref="F1145">XLOOKUP(B1145, 'Top 50 Cities in Spain Demograp'!A:A, 'Top 50 Cities in Spain Demograp'!B:B, "No data found", 0, 1)</f>
        <v>214000</v>
      </c>
      <c r="G1145" s="17">
        <f>ROUND(MIN(VLOOKUP(CONCATENATE(C1145, ":", D1145), Pivots_Attractiveness_Score!$C$32:$D$55, 2, FALSE) / E1145, 1), 2)</f>
        <v>1</v>
      </c>
      <c r="H1145" s="17">
        <f t="shared" si="1"/>
        <v>0.32</v>
      </c>
      <c r="I1145" s="17">
        <f t="shared" si="2"/>
        <v>0</v>
      </c>
      <c r="J1145" s="49">
        <f> IFERROR(ROUND((VLOOKUP(B1145, 'Top 50 Cities in Spain Demograp'!A:C, 3, FALSE) - MIN('Top 50 Cities in Spain Demograp'!C:C)) / (MAX('Top 50 Cities in Spain Demograp'!C:C) - MIN('Top 50 Cities in Spain Demograp'!C:C)), 2), "No income data")</f>
        <v>0.55</v>
      </c>
      <c r="K1145" s="49">
        <f t="shared" si="3"/>
        <v>0.38</v>
      </c>
    </row>
    <row r="1146">
      <c r="A1146" s="16" t="s">
        <v>65</v>
      </c>
      <c r="B1146" s="16" t="s">
        <v>92</v>
      </c>
      <c r="C1146" s="16" t="s">
        <v>61</v>
      </c>
      <c r="D1146" s="16" t="s">
        <v>57</v>
      </c>
      <c r="E1146" s="17">
        <v>70.0</v>
      </c>
      <c r="F1146" s="17">
        <f t="array" ref="F1146">XLOOKUP(B1146, 'Top 50 Cities in Spain Demograp'!A:A, 'Top 50 Cities in Spain Demograp'!B:B, "No data found", 0, 1)</f>
        <v>214000</v>
      </c>
      <c r="G1146" s="17">
        <f>ROUND(MIN(VLOOKUP(CONCATENATE(C1146, ":", D1146), Pivots_Attractiveness_Score!$C$32:$D$55, 2, FALSE) / E1146, 1), 2)</f>
        <v>1</v>
      </c>
      <c r="H1146" s="17">
        <f t="shared" si="1"/>
        <v>0.69</v>
      </c>
      <c r="I1146" s="17">
        <f t="shared" si="2"/>
        <v>0</v>
      </c>
      <c r="J1146" s="49">
        <f> IFERROR(ROUND((VLOOKUP(B1146, 'Top 50 Cities in Spain Demograp'!A:C, 3, FALSE) - MIN('Top 50 Cities in Spain Demograp'!C:C)) / (MAX('Top 50 Cities in Spain Demograp'!C:C) - MIN('Top 50 Cities in Spain Demograp'!C:C)), 2), "No income data")</f>
        <v>0.55</v>
      </c>
      <c r="K1146" s="49">
        <f t="shared" si="3"/>
        <v>0.53</v>
      </c>
    </row>
    <row r="1147">
      <c r="A1147" s="16" t="s">
        <v>65</v>
      </c>
      <c r="B1147" s="16" t="s">
        <v>92</v>
      </c>
      <c r="C1147" s="16" t="s">
        <v>61</v>
      </c>
      <c r="D1147" s="16" t="s">
        <v>58</v>
      </c>
      <c r="E1147" s="17">
        <v>62.0</v>
      </c>
      <c r="F1147" s="17">
        <f t="array" ref="F1147">XLOOKUP(B1147, 'Top 50 Cities in Spain Demograp'!A:A, 'Top 50 Cities in Spain Demograp'!B:B, "No data found", 0, 1)</f>
        <v>214000</v>
      </c>
      <c r="G1147" s="17">
        <f>ROUND(MIN(VLOOKUP(CONCATENATE(C1147, ":", D1147), Pivots_Attractiveness_Score!$C$32:$D$55, 2, FALSE) / E1147, 1), 2)</f>
        <v>1</v>
      </c>
      <c r="H1147" s="17">
        <f t="shared" si="1"/>
        <v>0.6</v>
      </c>
      <c r="I1147" s="17">
        <f t="shared" si="2"/>
        <v>0</v>
      </c>
      <c r="J1147" s="49">
        <f> IFERROR(ROUND((VLOOKUP(B1147, 'Top 50 Cities in Spain Demograp'!A:C, 3, FALSE) - MIN('Top 50 Cities in Spain Demograp'!C:C)) / (MAX('Top 50 Cities in Spain Demograp'!C:C) - MIN('Top 50 Cities in Spain Demograp'!C:C)), 2), "No income data")</f>
        <v>0.55</v>
      </c>
      <c r="K1147" s="49">
        <f t="shared" si="3"/>
        <v>0.5</v>
      </c>
    </row>
    <row r="1148">
      <c r="A1148" s="16" t="s">
        <v>65</v>
      </c>
      <c r="B1148" s="16" t="s">
        <v>92</v>
      </c>
      <c r="C1148" s="16" t="s">
        <v>61</v>
      </c>
      <c r="D1148" s="16" t="s">
        <v>59</v>
      </c>
      <c r="E1148" s="17">
        <v>52.0</v>
      </c>
      <c r="F1148" s="17">
        <f t="array" ref="F1148">XLOOKUP(B1148, 'Top 50 Cities in Spain Demograp'!A:A, 'Top 50 Cities in Spain Demograp'!B:B, "No data found", 0, 1)</f>
        <v>214000</v>
      </c>
      <c r="G1148" s="17">
        <f>ROUND(MIN(VLOOKUP(CONCATENATE(C1148, ":", D1148), Pivots_Attractiveness_Score!$C$32:$D$55, 2, FALSE) / E1148, 1), 2)</f>
        <v>0.87</v>
      </c>
      <c r="H1148" s="17">
        <f t="shared" si="1"/>
        <v>0.5</v>
      </c>
      <c r="I1148" s="17">
        <f t="shared" si="2"/>
        <v>0</v>
      </c>
      <c r="J1148" s="49">
        <f> IFERROR(ROUND((VLOOKUP(B1148, 'Top 50 Cities in Spain Demograp'!A:C, 3, FALSE) - MIN('Top 50 Cities in Spain Demograp'!C:C)) / (MAX('Top 50 Cities in Spain Demograp'!C:C) - MIN('Top 50 Cities in Spain Demograp'!C:C)), 2), "No income data")</f>
        <v>0.55</v>
      </c>
      <c r="K1148" s="49">
        <f t="shared" si="3"/>
        <v>0.43</v>
      </c>
    </row>
    <row r="1149">
      <c r="A1149" s="16" t="s">
        <v>65</v>
      </c>
      <c r="B1149" s="16" t="s">
        <v>92</v>
      </c>
      <c r="C1149" s="16" t="s">
        <v>61</v>
      </c>
      <c r="D1149" s="16" t="s">
        <v>60</v>
      </c>
      <c r="E1149" s="17">
        <v>28.0</v>
      </c>
      <c r="F1149" s="17">
        <f t="array" ref="F1149">XLOOKUP(B1149, 'Top 50 Cities in Spain Demograp'!A:A, 'Top 50 Cities in Spain Demograp'!B:B, "No data found", 0, 1)</f>
        <v>214000</v>
      </c>
      <c r="G1149" s="17">
        <f>ROUND(MIN(VLOOKUP(CONCATENATE(C1149, ":", D1149), Pivots_Attractiveness_Score!$C$32:$D$55, 2, FALSE) / E1149, 1), 2)</f>
        <v>1</v>
      </c>
      <c r="H1149" s="17">
        <f t="shared" si="1"/>
        <v>0.25</v>
      </c>
      <c r="I1149" s="17">
        <f t="shared" si="2"/>
        <v>0</v>
      </c>
      <c r="J1149" s="49">
        <f> IFERROR(ROUND((VLOOKUP(B1149, 'Top 50 Cities in Spain Demograp'!A:C, 3, FALSE) - MIN('Top 50 Cities in Spain Demograp'!C:C)) / (MAX('Top 50 Cities in Spain Demograp'!C:C) - MIN('Top 50 Cities in Spain Demograp'!C:C)), 2), "No income data")</f>
        <v>0.55</v>
      </c>
      <c r="K1149" s="49">
        <f t="shared" si="3"/>
        <v>0.36</v>
      </c>
    </row>
    <row r="1150">
      <c r="A1150" s="16" t="s">
        <v>65</v>
      </c>
      <c r="B1150" s="16" t="s">
        <v>92</v>
      </c>
      <c r="C1150" s="16" t="s">
        <v>62</v>
      </c>
      <c r="D1150" s="16" t="s">
        <v>57</v>
      </c>
      <c r="E1150" s="17">
        <v>75.0</v>
      </c>
      <c r="F1150" s="17">
        <f t="array" ref="F1150">XLOOKUP(B1150, 'Top 50 Cities in Spain Demograp'!A:A, 'Top 50 Cities in Spain Demograp'!B:B, "No data found", 0, 1)</f>
        <v>214000</v>
      </c>
      <c r="G1150" s="17">
        <f>ROUND(MIN(VLOOKUP(CONCATENATE(C1150, ":", D1150), Pivots_Attractiveness_Score!$C$32:$D$55, 2, FALSE) / E1150, 1), 2)</f>
        <v>1</v>
      </c>
      <c r="H1150" s="17">
        <f t="shared" si="1"/>
        <v>0.74</v>
      </c>
      <c r="I1150" s="17">
        <f t="shared" si="2"/>
        <v>0</v>
      </c>
      <c r="J1150" s="49">
        <f> IFERROR(ROUND((VLOOKUP(B1150, 'Top 50 Cities in Spain Demograp'!A:C, 3, FALSE) - MIN('Top 50 Cities in Spain Demograp'!C:C)) / (MAX('Top 50 Cities in Spain Demograp'!C:C) - MIN('Top 50 Cities in Spain Demograp'!C:C)), 2), "No income data")</f>
        <v>0.55</v>
      </c>
      <c r="K1150" s="49">
        <f t="shared" si="3"/>
        <v>0.55</v>
      </c>
    </row>
    <row r="1151">
      <c r="A1151" s="16" t="s">
        <v>65</v>
      </c>
      <c r="B1151" s="16" t="s">
        <v>92</v>
      </c>
      <c r="C1151" s="16" t="s">
        <v>62</v>
      </c>
      <c r="D1151" s="16" t="s">
        <v>58</v>
      </c>
      <c r="E1151" s="17">
        <v>68.0</v>
      </c>
      <c r="F1151" s="17">
        <f t="array" ref="F1151">XLOOKUP(B1151, 'Top 50 Cities in Spain Demograp'!A:A, 'Top 50 Cities in Spain Demograp'!B:B, "No data found", 0, 1)</f>
        <v>214000</v>
      </c>
      <c r="G1151" s="17">
        <f>ROUND(MIN(VLOOKUP(CONCATENATE(C1151, ":", D1151), Pivots_Attractiveness_Score!$C$32:$D$55, 2, FALSE) / E1151, 1), 2)</f>
        <v>1</v>
      </c>
      <c r="H1151" s="17">
        <f t="shared" si="1"/>
        <v>0.67</v>
      </c>
      <c r="I1151" s="17">
        <f t="shared" si="2"/>
        <v>0</v>
      </c>
      <c r="J1151" s="49">
        <f> IFERROR(ROUND((VLOOKUP(B1151, 'Top 50 Cities in Spain Demograp'!A:C, 3, FALSE) - MIN('Top 50 Cities in Spain Demograp'!C:C)) / (MAX('Top 50 Cities in Spain Demograp'!C:C) - MIN('Top 50 Cities in Spain Demograp'!C:C)), 2), "No income data")</f>
        <v>0.55</v>
      </c>
      <c r="K1151" s="49">
        <f t="shared" si="3"/>
        <v>0.52</v>
      </c>
    </row>
    <row r="1152">
      <c r="A1152" s="16" t="s">
        <v>65</v>
      </c>
      <c r="B1152" s="16" t="s">
        <v>92</v>
      </c>
      <c r="C1152" s="16" t="s">
        <v>62</v>
      </c>
      <c r="D1152" s="16" t="s">
        <v>59</v>
      </c>
      <c r="E1152" s="17">
        <v>58.0</v>
      </c>
      <c r="F1152" s="17">
        <f t="array" ref="F1152">XLOOKUP(B1152, 'Top 50 Cities in Spain Demograp'!A:A, 'Top 50 Cities in Spain Demograp'!B:B, "No data found", 0, 1)</f>
        <v>214000</v>
      </c>
      <c r="G1152" s="17">
        <f>ROUND(MIN(VLOOKUP(CONCATENATE(C1152, ":", D1152), Pivots_Attractiveness_Score!$C$32:$D$55, 2, FALSE) / E1152, 1), 2)</f>
        <v>0.95</v>
      </c>
      <c r="H1152" s="17">
        <f t="shared" si="1"/>
        <v>0.56</v>
      </c>
      <c r="I1152" s="17">
        <f t="shared" si="2"/>
        <v>0</v>
      </c>
      <c r="J1152" s="49">
        <f> IFERROR(ROUND((VLOOKUP(B1152, 'Top 50 Cities in Spain Demograp'!A:C, 3, FALSE) - MIN('Top 50 Cities in Spain Demograp'!C:C)) / (MAX('Top 50 Cities in Spain Demograp'!C:C) - MIN('Top 50 Cities in Spain Demograp'!C:C)), 2), "No income data")</f>
        <v>0.55</v>
      </c>
      <c r="K1152" s="49">
        <f t="shared" si="3"/>
        <v>0.47</v>
      </c>
    </row>
    <row r="1153">
      <c r="A1153" s="16" t="s">
        <v>65</v>
      </c>
      <c r="B1153" s="16" t="s">
        <v>92</v>
      </c>
      <c r="C1153" s="16" t="s">
        <v>62</v>
      </c>
      <c r="D1153" s="16" t="s">
        <v>60</v>
      </c>
      <c r="E1153" s="17">
        <v>25.0</v>
      </c>
      <c r="F1153" s="17">
        <f t="array" ref="F1153">XLOOKUP(B1153, 'Top 50 Cities in Spain Demograp'!A:A, 'Top 50 Cities in Spain Demograp'!B:B, "No data found", 0, 1)</f>
        <v>214000</v>
      </c>
      <c r="G1153" s="17">
        <f>ROUND(MIN(VLOOKUP(CONCATENATE(C1153, ":", D1153), Pivots_Attractiveness_Score!$C$32:$D$55, 2, FALSE) / E1153, 1), 2)</f>
        <v>1</v>
      </c>
      <c r="H1153" s="17">
        <f t="shared" si="1"/>
        <v>0.22</v>
      </c>
      <c r="I1153" s="17">
        <f t="shared" si="2"/>
        <v>0</v>
      </c>
      <c r="J1153" s="49">
        <f> IFERROR(ROUND((VLOOKUP(B1153, 'Top 50 Cities in Spain Demograp'!A:C, 3, FALSE) - MIN('Top 50 Cities in Spain Demograp'!C:C)) / (MAX('Top 50 Cities in Spain Demograp'!C:C) - MIN('Top 50 Cities in Spain Demograp'!C:C)), 2), "No income data")</f>
        <v>0.55</v>
      </c>
      <c r="K1153" s="49">
        <f t="shared" si="3"/>
        <v>0.34</v>
      </c>
    </row>
    <row r="1154">
      <c r="A1154" s="16" t="s">
        <v>65</v>
      </c>
      <c r="B1154" s="16" t="s">
        <v>92</v>
      </c>
      <c r="C1154" s="16" t="s">
        <v>63</v>
      </c>
      <c r="D1154" s="16" t="s">
        <v>57</v>
      </c>
      <c r="E1154" s="17">
        <v>70.0</v>
      </c>
      <c r="F1154" s="17">
        <f t="array" ref="F1154">XLOOKUP(B1154, 'Top 50 Cities in Spain Demograp'!A:A, 'Top 50 Cities in Spain Demograp'!B:B, "No data found", 0, 1)</f>
        <v>214000</v>
      </c>
      <c r="G1154" s="17">
        <f>ROUND(MIN(VLOOKUP(CONCATENATE(C1154, ":", D1154), Pivots_Attractiveness_Score!$C$32:$D$55, 2, FALSE) / E1154, 1), 2)</f>
        <v>1</v>
      </c>
      <c r="H1154" s="17">
        <f t="shared" si="1"/>
        <v>0.69</v>
      </c>
      <c r="I1154" s="17">
        <f t="shared" si="2"/>
        <v>0</v>
      </c>
      <c r="J1154" s="49">
        <f> IFERROR(ROUND((VLOOKUP(B1154, 'Top 50 Cities in Spain Demograp'!A:C, 3, FALSE) - MIN('Top 50 Cities in Spain Demograp'!C:C)) / (MAX('Top 50 Cities in Spain Demograp'!C:C) - MIN('Top 50 Cities in Spain Demograp'!C:C)), 2), "No income data")</f>
        <v>0.55</v>
      </c>
      <c r="K1154" s="49">
        <f t="shared" si="3"/>
        <v>0.53</v>
      </c>
    </row>
    <row r="1155">
      <c r="A1155" s="16" t="s">
        <v>65</v>
      </c>
      <c r="B1155" s="16" t="s">
        <v>92</v>
      </c>
      <c r="C1155" s="16" t="s">
        <v>63</v>
      </c>
      <c r="D1155" s="16" t="s">
        <v>58</v>
      </c>
      <c r="E1155" s="17">
        <v>62.0</v>
      </c>
      <c r="F1155" s="17">
        <f t="array" ref="F1155">XLOOKUP(B1155, 'Top 50 Cities in Spain Demograp'!A:A, 'Top 50 Cities in Spain Demograp'!B:B, "No data found", 0, 1)</f>
        <v>214000</v>
      </c>
      <c r="G1155" s="17">
        <f>ROUND(MIN(VLOOKUP(CONCATENATE(C1155, ":", D1155), Pivots_Attractiveness_Score!$C$32:$D$55, 2, FALSE) / E1155, 1), 2)</f>
        <v>1</v>
      </c>
      <c r="H1155" s="17">
        <f t="shared" si="1"/>
        <v>0.6</v>
      </c>
      <c r="I1155" s="17">
        <f t="shared" si="2"/>
        <v>0</v>
      </c>
      <c r="J1155" s="49">
        <f> IFERROR(ROUND((VLOOKUP(B1155, 'Top 50 Cities in Spain Demograp'!A:C, 3, FALSE) - MIN('Top 50 Cities in Spain Demograp'!C:C)) / (MAX('Top 50 Cities in Spain Demograp'!C:C) - MIN('Top 50 Cities in Spain Demograp'!C:C)), 2), "No income data")</f>
        <v>0.55</v>
      </c>
      <c r="K1155" s="49">
        <f t="shared" si="3"/>
        <v>0.5</v>
      </c>
    </row>
    <row r="1156">
      <c r="A1156" s="16" t="s">
        <v>65</v>
      </c>
      <c r="B1156" s="16" t="s">
        <v>92</v>
      </c>
      <c r="C1156" s="16" t="s">
        <v>63</v>
      </c>
      <c r="D1156" s="16" t="s">
        <v>59</v>
      </c>
      <c r="E1156" s="17">
        <v>48.0</v>
      </c>
      <c r="F1156" s="17">
        <f t="array" ref="F1156">XLOOKUP(B1156, 'Top 50 Cities in Spain Demograp'!A:A, 'Top 50 Cities in Spain Demograp'!B:B, "No data found", 0, 1)</f>
        <v>214000</v>
      </c>
      <c r="G1156" s="17">
        <f>ROUND(MIN(VLOOKUP(CONCATENATE(C1156, ":", D1156), Pivots_Attractiveness_Score!$C$32:$D$55, 2, FALSE) / E1156, 1), 2)</f>
        <v>0.94</v>
      </c>
      <c r="H1156" s="17">
        <f t="shared" si="1"/>
        <v>0.46</v>
      </c>
      <c r="I1156" s="17">
        <f t="shared" si="2"/>
        <v>0</v>
      </c>
      <c r="J1156" s="49">
        <f> IFERROR(ROUND((VLOOKUP(B1156, 'Top 50 Cities in Spain Demograp'!A:C, 3, FALSE) - MIN('Top 50 Cities in Spain Demograp'!C:C)) / (MAX('Top 50 Cities in Spain Demograp'!C:C) - MIN('Top 50 Cities in Spain Demograp'!C:C)), 2), "No income data")</f>
        <v>0.55</v>
      </c>
      <c r="K1156" s="49">
        <f t="shared" si="3"/>
        <v>0.43</v>
      </c>
    </row>
    <row r="1157">
      <c r="A1157" s="16" t="s">
        <v>65</v>
      </c>
      <c r="B1157" s="16" t="s">
        <v>92</v>
      </c>
      <c r="C1157" s="16" t="s">
        <v>63</v>
      </c>
      <c r="D1157" s="16" t="s">
        <v>60</v>
      </c>
      <c r="E1157" s="17">
        <v>22.0</v>
      </c>
      <c r="F1157" s="17">
        <f t="array" ref="F1157">XLOOKUP(B1157, 'Top 50 Cities in Spain Demograp'!A:A, 'Top 50 Cities in Spain Demograp'!B:B, "No data found", 0, 1)</f>
        <v>214000</v>
      </c>
      <c r="G1157" s="17">
        <f>ROUND(MIN(VLOOKUP(CONCATENATE(C1157, ":", D1157), Pivots_Attractiveness_Score!$C$32:$D$55, 2, FALSE) / E1157, 1), 2)</f>
        <v>1</v>
      </c>
      <c r="H1157" s="17">
        <f t="shared" si="1"/>
        <v>0.19</v>
      </c>
      <c r="I1157" s="17">
        <f t="shared" si="2"/>
        <v>0</v>
      </c>
      <c r="J1157" s="49">
        <f> IFERROR(ROUND((VLOOKUP(B1157, 'Top 50 Cities in Spain Demograp'!A:C, 3, FALSE) - MIN('Top 50 Cities in Spain Demograp'!C:C)) / (MAX('Top 50 Cities in Spain Demograp'!C:C) - MIN('Top 50 Cities in Spain Demograp'!C:C)), 2), "No income data")</f>
        <v>0.55</v>
      </c>
      <c r="K1157" s="49">
        <f t="shared" si="3"/>
        <v>0.33</v>
      </c>
    </row>
    <row r="1158">
      <c r="A1158" s="16" t="s">
        <v>65</v>
      </c>
      <c r="B1158" s="16" t="s">
        <v>92</v>
      </c>
      <c r="C1158" s="16" t="s">
        <v>64</v>
      </c>
      <c r="D1158" s="16" t="s">
        <v>57</v>
      </c>
      <c r="E1158" s="17">
        <v>32.0</v>
      </c>
      <c r="F1158" s="17">
        <f t="array" ref="F1158">XLOOKUP(B1158, 'Top 50 Cities in Spain Demograp'!A:A, 'Top 50 Cities in Spain Demograp'!B:B, "No data found", 0, 1)</f>
        <v>214000</v>
      </c>
      <c r="G1158" s="17">
        <f>ROUND(MIN(VLOOKUP(CONCATENATE(C1158, ":", D1158), Pivots_Attractiveness_Score!$C$32:$D$55, 2, FALSE) / E1158, 1), 2)</f>
        <v>1</v>
      </c>
      <c r="H1158" s="17">
        <f t="shared" si="1"/>
        <v>0.29</v>
      </c>
      <c r="I1158" s="17">
        <f t="shared" si="2"/>
        <v>0</v>
      </c>
      <c r="J1158" s="49">
        <f> IFERROR(ROUND((VLOOKUP(B1158, 'Top 50 Cities in Spain Demograp'!A:C, 3, FALSE) - MIN('Top 50 Cities in Spain Demograp'!C:C)) / (MAX('Top 50 Cities in Spain Demograp'!C:C) - MIN('Top 50 Cities in Spain Demograp'!C:C)), 2), "No income data")</f>
        <v>0.55</v>
      </c>
      <c r="K1158" s="49">
        <f t="shared" si="3"/>
        <v>0.37</v>
      </c>
    </row>
    <row r="1159">
      <c r="A1159" s="16" t="s">
        <v>65</v>
      </c>
      <c r="B1159" s="16" t="s">
        <v>92</v>
      </c>
      <c r="C1159" s="16" t="s">
        <v>64</v>
      </c>
      <c r="D1159" s="16" t="s">
        <v>58</v>
      </c>
      <c r="E1159" s="17">
        <v>10.0</v>
      </c>
      <c r="F1159" s="17">
        <f t="array" ref="F1159">XLOOKUP(B1159, 'Top 50 Cities in Spain Demograp'!A:A, 'Top 50 Cities in Spain Demograp'!B:B, "No data found", 0, 1)</f>
        <v>214000</v>
      </c>
      <c r="G1159" s="17">
        <f>ROUND(MIN(VLOOKUP(CONCATENATE(C1159, ":", D1159), Pivots_Attractiveness_Score!$C$32:$D$55, 2, FALSE) / E1159, 1), 2)</f>
        <v>1</v>
      </c>
      <c r="H1159" s="17">
        <f t="shared" si="1"/>
        <v>0.06</v>
      </c>
      <c r="I1159" s="17">
        <f t="shared" si="2"/>
        <v>0</v>
      </c>
      <c r="J1159" s="49">
        <f> IFERROR(ROUND((VLOOKUP(B1159, 'Top 50 Cities in Spain Demograp'!A:C, 3, FALSE) - MIN('Top 50 Cities in Spain Demograp'!C:C)) / (MAX('Top 50 Cities in Spain Demograp'!C:C) - MIN('Top 50 Cities in Spain Demograp'!C:C)), 2), "No income data")</f>
        <v>0.55</v>
      </c>
      <c r="K1159" s="49">
        <f t="shared" si="3"/>
        <v>0.28</v>
      </c>
    </row>
    <row r="1160">
      <c r="A1160" s="16" t="s">
        <v>65</v>
      </c>
      <c r="B1160" s="16" t="s">
        <v>92</v>
      </c>
      <c r="C1160" s="16" t="s">
        <v>64</v>
      </c>
      <c r="D1160" s="16" t="s">
        <v>59</v>
      </c>
      <c r="E1160" s="17">
        <v>20.0</v>
      </c>
      <c r="F1160" s="17">
        <f t="array" ref="F1160">XLOOKUP(B1160, 'Top 50 Cities in Spain Demograp'!A:A, 'Top 50 Cities in Spain Demograp'!B:B, "No data found", 0, 1)</f>
        <v>214000</v>
      </c>
      <c r="G1160" s="17">
        <f>ROUND(MIN(VLOOKUP(CONCATENATE(C1160, ":", D1160), Pivots_Attractiveness_Score!$C$32:$D$55, 2, FALSE) / E1160, 1), 2)</f>
        <v>1</v>
      </c>
      <c r="H1160" s="17">
        <f t="shared" si="1"/>
        <v>0.17</v>
      </c>
      <c r="I1160" s="17">
        <f t="shared" si="2"/>
        <v>0</v>
      </c>
      <c r="J1160" s="49">
        <f> IFERROR(ROUND((VLOOKUP(B1160, 'Top 50 Cities in Spain Demograp'!A:C, 3, FALSE) - MIN('Top 50 Cities in Spain Demograp'!C:C)) / (MAX('Top 50 Cities in Spain Demograp'!C:C) - MIN('Top 50 Cities in Spain Demograp'!C:C)), 2), "No income data")</f>
        <v>0.55</v>
      </c>
      <c r="K1160" s="49">
        <f t="shared" si="3"/>
        <v>0.32</v>
      </c>
    </row>
    <row r="1161">
      <c r="A1161" s="16" t="s">
        <v>65</v>
      </c>
      <c r="B1161" s="16" t="s">
        <v>92</v>
      </c>
      <c r="C1161" s="16" t="s">
        <v>64</v>
      </c>
      <c r="D1161" s="16" t="s">
        <v>60</v>
      </c>
      <c r="E1161" s="17">
        <v>4.0</v>
      </c>
      <c r="F1161" s="17">
        <f t="array" ref="F1161">XLOOKUP(B1161, 'Top 50 Cities in Spain Demograp'!A:A, 'Top 50 Cities in Spain Demograp'!B:B, "No data found", 0, 1)</f>
        <v>214000</v>
      </c>
      <c r="G1161" s="17">
        <f>ROUND(MIN(VLOOKUP(CONCATENATE(C1161, ":", D1161), Pivots_Attractiveness_Score!$C$32:$D$55, 2, FALSE) / E1161, 1), 2)</f>
        <v>1</v>
      </c>
      <c r="H1161" s="17">
        <f t="shared" si="1"/>
        <v>0</v>
      </c>
      <c r="I1161" s="17">
        <f t="shared" si="2"/>
        <v>0</v>
      </c>
      <c r="J1161" s="49">
        <f> IFERROR(ROUND((VLOOKUP(B1161, 'Top 50 Cities in Spain Demograp'!A:C, 3, FALSE) - MIN('Top 50 Cities in Spain Demograp'!C:C)) / (MAX('Top 50 Cities in Spain Demograp'!C:C) - MIN('Top 50 Cities in Spain Demograp'!C:C)), 2), "No income data")</f>
        <v>0.55</v>
      </c>
      <c r="K1161" s="49">
        <f t="shared" si="3"/>
        <v>0.26</v>
      </c>
    </row>
    <row r="1162">
      <c r="A1162" s="16" t="s">
        <v>65</v>
      </c>
      <c r="B1162" s="16" t="s">
        <v>93</v>
      </c>
      <c r="C1162" s="16" t="s">
        <v>56</v>
      </c>
      <c r="D1162" s="16" t="s">
        <v>57</v>
      </c>
      <c r="E1162" s="17">
        <v>77.0</v>
      </c>
      <c r="F1162" s="17">
        <f t="array" ref="F1162">XLOOKUP(B1162, 'Top 50 Cities in Spain Demograp'!A:A, 'Top 50 Cities in Spain Demograp'!B:B, "No data found", 0, 1)</f>
        <v>208688</v>
      </c>
      <c r="G1162" s="17">
        <f>ROUND(MIN(VLOOKUP(CONCATENATE(C1162, ":", D1162), Pivots_Attractiveness_Score!$C$32:$D$55, 2, FALSE) / E1162, 1), 2)</f>
        <v>1</v>
      </c>
      <c r="H1162" s="17">
        <f t="shared" si="1"/>
        <v>0.76</v>
      </c>
      <c r="I1162" s="17">
        <f t="shared" si="2"/>
        <v>0</v>
      </c>
      <c r="J1162" s="49">
        <f> IFERROR(ROUND((VLOOKUP(B1162, 'Top 50 Cities in Spain Demograp'!A:C, 3, FALSE) - MIN('Top 50 Cities in Spain Demograp'!C:C)) / (MAX('Top 50 Cities in Spain Demograp'!C:C) - MIN('Top 50 Cities in Spain Demograp'!C:C)), 2), "No income data")</f>
        <v>0.29</v>
      </c>
      <c r="K1162" s="49">
        <f t="shared" si="3"/>
        <v>0.53</v>
      </c>
    </row>
    <row r="1163">
      <c r="A1163" s="16" t="s">
        <v>65</v>
      </c>
      <c r="B1163" s="16" t="s">
        <v>93</v>
      </c>
      <c r="C1163" s="16" t="s">
        <v>56</v>
      </c>
      <c r="D1163" s="16" t="s">
        <v>58</v>
      </c>
      <c r="E1163" s="17">
        <v>74.0</v>
      </c>
      <c r="F1163" s="17">
        <f t="array" ref="F1163">XLOOKUP(B1163, 'Top 50 Cities in Spain Demograp'!A:A, 'Top 50 Cities in Spain Demograp'!B:B, "No data found", 0, 1)</f>
        <v>208688</v>
      </c>
      <c r="G1163" s="17">
        <f>ROUND(MIN(VLOOKUP(CONCATENATE(C1163, ":", D1163), Pivots_Attractiveness_Score!$C$32:$D$55, 2, FALSE) / E1163, 1), 2)</f>
        <v>1</v>
      </c>
      <c r="H1163" s="17">
        <f t="shared" si="1"/>
        <v>0.73</v>
      </c>
      <c r="I1163" s="17">
        <f t="shared" si="2"/>
        <v>0</v>
      </c>
      <c r="J1163" s="49">
        <f> IFERROR(ROUND((VLOOKUP(B1163, 'Top 50 Cities in Spain Demograp'!A:C, 3, FALSE) - MIN('Top 50 Cities in Spain Demograp'!C:C)) / (MAX('Top 50 Cities in Spain Demograp'!C:C) - MIN('Top 50 Cities in Spain Demograp'!C:C)), 2), "No income data")</f>
        <v>0.29</v>
      </c>
      <c r="K1163" s="49">
        <f t="shared" si="3"/>
        <v>0.52</v>
      </c>
    </row>
    <row r="1164">
      <c r="A1164" s="16" t="s">
        <v>65</v>
      </c>
      <c r="B1164" s="16" t="s">
        <v>93</v>
      </c>
      <c r="C1164" s="16" t="s">
        <v>56</v>
      </c>
      <c r="D1164" s="16" t="s">
        <v>59</v>
      </c>
      <c r="E1164" s="17">
        <v>55.0</v>
      </c>
      <c r="F1164" s="17">
        <f t="array" ref="F1164">XLOOKUP(B1164, 'Top 50 Cities in Spain Demograp'!A:A, 'Top 50 Cities in Spain Demograp'!B:B, "No data found", 0, 1)</f>
        <v>208688</v>
      </c>
      <c r="G1164" s="17">
        <f>ROUND(MIN(VLOOKUP(CONCATENATE(C1164, ":", D1164), Pivots_Attractiveness_Score!$C$32:$D$55, 2, FALSE) / E1164, 1), 2)</f>
        <v>1</v>
      </c>
      <c r="H1164" s="17">
        <f t="shared" si="1"/>
        <v>0.53</v>
      </c>
      <c r="I1164" s="17">
        <f t="shared" si="2"/>
        <v>0</v>
      </c>
      <c r="J1164" s="49">
        <f> IFERROR(ROUND((VLOOKUP(B1164, 'Top 50 Cities in Spain Demograp'!A:C, 3, FALSE) - MIN('Top 50 Cities in Spain Demograp'!C:C)) / (MAX('Top 50 Cities in Spain Demograp'!C:C) - MIN('Top 50 Cities in Spain Demograp'!C:C)), 2), "No income data")</f>
        <v>0.29</v>
      </c>
      <c r="K1164" s="49">
        <f t="shared" si="3"/>
        <v>0.44</v>
      </c>
    </row>
    <row r="1165">
      <c r="A1165" s="16" t="s">
        <v>65</v>
      </c>
      <c r="B1165" s="16" t="s">
        <v>93</v>
      </c>
      <c r="C1165" s="16" t="s">
        <v>56</v>
      </c>
      <c r="D1165" s="16" t="s">
        <v>60</v>
      </c>
      <c r="E1165" s="17">
        <v>86.0</v>
      </c>
      <c r="F1165" s="17">
        <f t="array" ref="F1165">XLOOKUP(B1165, 'Top 50 Cities in Spain Demograp'!A:A, 'Top 50 Cities in Spain Demograp'!B:B, "No data found", 0, 1)</f>
        <v>208688</v>
      </c>
      <c r="G1165" s="17">
        <f>ROUND(MIN(VLOOKUP(CONCATENATE(C1165, ":", D1165), Pivots_Attractiveness_Score!$C$32:$D$55, 2, FALSE) / E1165, 1), 2)</f>
        <v>1</v>
      </c>
      <c r="H1165" s="17">
        <f t="shared" si="1"/>
        <v>0.85</v>
      </c>
      <c r="I1165" s="17">
        <f t="shared" si="2"/>
        <v>0</v>
      </c>
      <c r="J1165" s="49">
        <f> IFERROR(ROUND((VLOOKUP(B1165, 'Top 50 Cities in Spain Demograp'!A:C, 3, FALSE) - MIN('Top 50 Cities in Spain Demograp'!C:C)) / (MAX('Top 50 Cities in Spain Demograp'!C:C) - MIN('Top 50 Cities in Spain Demograp'!C:C)), 2), "No income data")</f>
        <v>0.29</v>
      </c>
      <c r="K1165" s="49">
        <f t="shared" si="3"/>
        <v>0.57</v>
      </c>
    </row>
    <row r="1166">
      <c r="A1166" s="16" t="s">
        <v>65</v>
      </c>
      <c r="B1166" s="16" t="s">
        <v>93</v>
      </c>
      <c r="C1166" s="16" t="s">
        <v>61</v>
      </c>
      <c r="D1166" s="16" t="s">
        <v>57</v>
      </c>
      <c r="E1166" s="17">
        <v>74.0</v>
      </c>
      <c r="F1166" s="17">
        <f t="array" ref="F1166">XLOOKUP(B1166, 'Top 50 Cities in Spain Demograp'!A:A, 'Top 50 Cities in Spain Demograp'!B:B, "No data found", 0, 1)</f>
        <v>208688</v>
      </c>
      <c r="G1166" s="17">
        <f>ROUND(MIN(VLOOKUP(CONCATENATE(C1166, ":", D1166), Pivots_Attractiveness_Score!$C$32:$D$55, 2, FALSE) / E1166, 1), 2)</f>
        <v>1</v>
      </c>
      <c r="H1166" s="17">
        <f t="shared" si="1"/>
        <v>0.73</v>
      </c>
      <c r="I1166" s="17">
        <f t="shared" si="2"/>
        <v>0</v>
      </c>
      <c r="J1166" s="49">
        <f> IFERROR(ROUND((VLOOKUP(B1166, 'Top 50 Cities in Spain Demograp'!A:C, 3, FALSE) - MIN('Top 50 Cities in Spain Demograp'!C:C)) / (MAX('Top 50 Cities in Spain Demograp'!C:C) - MIN('Top 50 Cities in Spain Demograp'!C:C)), 2), "No income data")</f>
        <v>0.29</v>
      </c>
      <c r="K1166" s="49">
        <f t="shared" si="3"/>
        <v>0.52</v>
      </c>
    </row>
    <row r="1167">
      <c r="A1167" s="16" t="s">
        <v>65</v>
      </c>
      <c r="B1167" s="16" t="s">
        <v>93</v>
      </c>
      <c r="C1167" s="16" t="s">
        <v>61</v>
      </c>
      <c r="D1167" s="16" t="s">
        <v>58</v>
      </c>
      <c r="E1167" s="17">
        <v>68.0</v>
      </c>
      <c r="F1167" s="17">
        <f t="array" ref="F1167">XLOOKUP(B1167, 'Top 50 Cities in Spain Demograp'!A:A, 'Top 50 Cities in Spain Demograp'!B:B, "No data found", 0, 1)</f>
        <v>208688</v>
      </c>
      <c r="G1167" s="17">
        <f>ROUND(MIN(VLOOKUP(CONCATENATE(C1167, ":", D1167), Pivots_Attractiveness_Score!$C$32:$D$55, 2, FALSE) / E1167, 1), 2)</f>
        <v>0.96</v>
      </c>
      <c r="H1167" s="17">
        <f t="shared" si="1"/>
        <v>0.67</v>
      </c>
      <c r="I1167" s="17">
        <f t="shared" si="2"/>
        <v>0</v>
      </c>
      <c r="J1167" s="49">
        <f> IFERROR(ROUND((VLOOKUP(B1167, 'Top 50 Cities in Spain Demograp'!A:C, 3, FALSE) - MIN('Top 50 Cities in Spain Demograp'!C:C)) / (MAX('Top 50 Cities in Spain Demograp'!C:C) - MIN('Top 50 Cities in Spain Demograp'!C:C)), 2), "No income data")</f>
        <v>0.29</v>
      </c>
      <c r="K1167" s="49">
        <f t="shared" si="3"/>
        <v>0.49</v>
      </c>
    </row>
    <row r="1168">
      <c r="A1168" s="16" t="s">
        <v>65</v>
      </c>
      <c r="B1168" s="16" t="s">
        <v>93</v>
      </c>
      <c r="C1168" s="16" t="s">
        <v>61</v>
      </c>
      <c r="D1168" s="16" t="s">
        <v>59</v>
      </c>
      <c r="E1168" s="17">
        <v>52.0</v>
      </c>
      <c r="F1168" s="17">
        <f t="array" ref="F1168">XLOOKUP(B1168, 'Top 50 Cities in Spain Demograp'!A:A, 'Top 50 Cities in Spain Demograp'!B:B, "No data found", 0, 1)</f>
        <v>208688</v>
      </c>
      <c r="G1168" s="17">
        <f>ROUND(MIN(VLOOKUP(CONCATENATE(C1168, ":", D1168), Pivots_Attractiveness_Score!$C$32:$D$55, 2, FALSE) / E1168, 1), 2)</f>
        <v>0.87</v>
      </c>
      <c r="H1168" s="17">
        <f t="shared" si="1"/>
        <v>0.5</v>
      </c>
      <c r="I1168" s="17">
        <f t="shared" si="2"/>
        <v>0</v>
      </c>
      <c r="J1168" s="49">
        <f> IFERROR(ROUND((VLOOKUP(B1168, 'Top 50 Cities in Spain Demograp'!A:C, 3, FALSE) - MIN('Top 50 Cities in Spain Demograp'!C:C)) / (MAX('Top 50 Cities in Spain Demograp'!C:C) - MIN('Top 50 Cities in Spain Demograp'!C:C)), 2), "No income data")</f>
        <v>0.29</v>
      </c>
      <c r="K1168" s="49">
        <f t="shared" si="3"/>
        <v>0.4</v>
      </c>
    </row>
    <row r="1169">
      <c r="A1169" s="16" t="s">
        <v>65</v>
      </c>
      <c r="B1169" s="16" t="s">
        <v>93</v>
      </c>
      <c r="C1169" s="16" t="s">
        <v>61</v>
      </c>
      <c r="D1169" s="16" t="s">
        <v>60</v>
      </c>
      <c r="E1169" s="17">
        <v>84.0</v>
      </c>
      <c r="F1169" s="17">
        <f t="array" ref="F1169">XLOOKUP(B1169, 'Top 50 Cities in Spain Demograp'!A:A, 'Top 50 Cities in Spain Demograp'!B:B, "No data found", 0, 1)</f>
        <v>208688</v>
      </c>
      <c r="G1169" s="17">
        <f>ROUND(MIN(VLOOKUP(CONCATENATE(C1169, ":", D1169), Pivots_Attractiveness_Score!$C$32:$D$55, 2, FALSE) / E1169, 1), 2)</f>
        <v>0.89</v>
      </c>
      <c r="H1169" s="17">
        <f t="shared" si="1"/>
        <v>0.83</v>
      </c>
      <c r="I1169" s="17">
        <f t="shared" si="2"/>
        <v>0</v>
      </c>
      <c r="J1169" s="49">
        <f> IFERROR(ROUND((VLOOKUP(B1169, 'Top 50 Cities in Spain Demograp'!A:C, 3, FALSE) - MIN('Top 50 Cities in Spain Demograp'!C:C)) / (MAX('Top 50 Cities in Spain Demograp'!C:C) - MIN('Top 50 Cities in Spain Demograp'!C:C)), 2), "No income data")</f>
        <v>0.29</v>
      </c>
      <c r="K1169" s="49">
        <f t="shared" si="3"/>
        <v>0.54</v>
      </c>
    </row>
    <row r="1170">
      <c r="A1170" s="16" t="s">
        <v>65</v>
      </c>
      <c r="B1170" s="16" t="s">
        <v>93</v>
      </c>
      <c r="C1170" s="16" t="s">
        <v>62</v>
      </c>
      <c r="D1170" s="16" t="s">
        <v>57</v>
      </c>
      <c r="E1170" s="17">
        <v>68.0</v>
      </c>
      <c r="F1170" s="17">
        <f t="array" ref="F1170">XLOOKUP(B1170, 'Top 50 Cities in Spain Demograp'!A:A, 'Top 50 Cities in Spain Demograp'!B:B, "No data found", 0, 1)</f>
        <v>208688</v>
      </c>
      <c r="G1170" s="17">
        <f>ROUND(MIN(VLOOKUP(CONCATENATE(C1170, ":", D1170), Pivots_Attractiveness_Score!$C$32:$D$55, 2, FALSE) / E1170, 1), 2)</f>
        <v>1</v>
      </c>
      <c r="H1170" s="17">
        <f t="shared" si="1"/>
        <v>0.67</v>
      </c>
      <c r="I1170" s="17">
        <f t="shared" si="2"/>
        <v>0</v>
      </c>
      <c r="J1170" s="49">
        <f> IFERROR(ROUND((VLOOKUP(B1170, 'Top 50 Cities in Spain Demograp'!A:C, 3, FALSE) - MIN('Top 50 Cities in Spain Demograp'!C:C)) / (MAX('Top 50 Cities in Spain Demograp'!C:C) - MIN('Top 50 Cities in Spain Demograp'!C:C)), 2), "No income data")</f>
        <v>0.29</v>
      </c>
      <c r="K1170" s="49">
        <f t="shared" si="3"/>
        <v>0.5</v>
      </c>
    </row>
    <row r="1171">
      <c r="A1171" s="16" t="s">
        <v>65</v>
      </c>
      <c r="B1171" s="16" t="s">
        <v>93</v>
      </c>
      <c r="C1171" s="16" t="s">
        <v>62</v>
      </c>
      <c r="D1171" s="16" t="s">
        <v>58</v>
      </c>
      <c r="E1171" s="17">
        <v>62.0</v>
      </c>
      <c r="F1171" s="17">
        <f t="array" ref="F1171">XLOOKUP(B1171, 'Top 50 Cities in Spain Demograp'!A:A, 'Top 50 Cities in Spain Demograp'!B:B, "No data found", 0, 1)</f>
        <v>208688</v>
      </c>
      <c r="G1171" s="17">
        <f>ROUND(MIN(VLOOKUP(CONCATENATE(C1171, ":", D1171), Pivots_Attractiveness_Score!$C$32:$D$55, 2, FALSE) / E1171, 1), 2)</f>
        <v>1</v>
      </c>
      <c r="H1171" s="17">
        <f t="shared" si="1"/>
        <v>0.6</v>
      </c>
      <c r="I1171" s="17">
        <f t="shared" si="2"/>
        <v>0</v>
      </c>
      <c r="J1171" s="49">
        <f> IFERROR(ROUND((VLOOKUP(B1171, 'Top 50 Cities in Spain Demograp'!A:C, 3, FALSE) - MIN('Top 50 Cities in Spain Demograp'!C:C)) / (MAX('Top 50 Cities in Spain Demograp'!C:C) - MIN('Top 50 Cities in Spain Demograp'!C:C)), 2), "No income data")</f>
        <v>0.29</v>
      </c>
      <c r="K1171" s="49">
        <f t="shared" si="3"/>
        <v>0.47</v>
      </c>
    </row>
    <row r="1172">
      <c r="A1172" s="16" t="s">
        <v>65</v>
      </c>
      <c r="B1172" s="16" t="s">
        <v>93</v>
      </c>
      <c r="C1172" s="16" t="s">
        <v>62</v>
      </c>
      <c r="D1172" s="16" t="s">
        <v>59</v>
      </c>
      <c r="E1172" s="17">
        <v>48.0</v>
      </c>
      <c r="F1172" s="17">
        <f t="array" ref="F1172">XLOOKUP(B1172, 'Top 50 Cities in Spain Demograp'!A:A, 'Top 50 Cities in Spain Demograp'!B:B, "No data found", 0, 1)</f>
        <v>208688</v>
      </c>
      <c r="G1172" s="17">
        <f>ROUND(MIN(VLOOKUP(CONCATENATE(C1172, ":", D1172), Pivots_Attractiveness_Score!$C$32:$D$55, 2, FALSE) / E1172, 1), 2)</f>
        <v>1</v>
      </c>
      <c r="H1172" s="17">
        <f t="shared" si="1"/>
        <v>0.46</v>
      </c>
      <c r="I1172" s="17">
        <f t="shared" si="2"/>
        <v>0</v>
      </c>
      <c r="J1172" s="49">
        <f> IFERROR(ROUND((VLOOKUP(B1172, 'Top 50 Cities in Spain Demograp'!A:C, 3, FALSE) - MIN('Top 50 Cities in Spain Demograp'!C:C)) / (MAX('Top 50 Cities in Spain Demograp'!C:C) - MIN('Top 50 Cities in Spain Demograp'!C:C)), 2), "No income data")</f>
        <v>0.29</v>
      </c>
      <c r="K1172" s="49">
        <f t="shared" si="3"/>
        <v>0.41</v>
      </c>
    </row>
    <row r="1173">
      <c r="A1173" s="16" t="s">
        <v>65</v>
      </c>
      <c r="B1173" s="16" t="s">
        <v>93</v>
      </c>
      <c r="C1173" s="16" t="s">
        <v>62</v>
      </c>
      <c r="D1173" s="16" t="s">
        <v>60</v>
      </c>
      <c r="E1173" s="17">
        <v>75.0</v>
      </c>
      <c r="F1173" s="17">
        <f t="array" ref="F1173">XLOOKUP(B1173, 'Top 50 Cities in Spain Demograp'!A:A, 'Top 50 Cities in Spain Demograp'!B:B, "No data found", 0, 1)</f>
        <v>208688</v>
      </c>
      <c r="G1173" s="17">
        <f>ROUND(MIN(VLOOKUP(CONCATENATE(C1173, ":", D1173), Pivots_Attractiveness_Score!$C$32:$D$55, 2, FALSE) / E1173, 1), 2)</f>
        <v>0.91</v>
      </c>
      <c r="H1173" s="17">
        <f t="shared" si="1"/>
        <v>0.74</v>
      </c>
      <c r="I1173" s="17">
        <f t="shared" si="2"/>
        <v>0</v>
      </c>
      <c r="J1173" s="49">
        <f> IFERROR(ROUND((VLOOKUP(B1173, 'Top 50 Cities in Spain Demograp'!A:C, 3, FALSE) - MIN('Top 50 Cities in Spain Demograp'!C:C)) / (MAX('Top 50 Cities in Spain Demograp'!C:C) - MIN('Top 50 Cities in Spain Demograp'!C:C)), 2), "No income data")</f>
        <v>0.29</v>
      </c>
      <c r="K1173" s="49">
        <f t="shared" si="3"/>
        <v>0.51</v>
      </c>
    </row>
    <row r="1174">
      <c r="A1174" s="16" t="s">
        <v>65</v>
      </c>
      <c r="B1174" s="16" t="s">
        <v>93</v>
      </c>
      <c r="C1174" s="16" t="s">
        <v>63</v>
      </c>
      <c r="D1174" s="16" t="s">
        <v>57</v>
      </c>
      <c r="E1174" s="17">
        <v>64.0</v>
      </c>
      <c r="F1174" s="17">
        <f t="array" ref="F1174">XLOOKUP(B1174, 'Top 50 Cities in Spain Demograp'!A:A, 'Top 50 Cities in Spain Demograp'!B:B, "No data found", 0, 1)</f>
        <v>208688</v>
      </c>
      <c r="G1174" s="17">
        <f>ROUND(MIN(VLOOKUP(CONCATENATE(C1174, ":", D1174), Pivots_Attractiveness_Score!$C$32:$D$55, 2, FALSE) / E1174, 1), 2)</f>
        <v>1</v>
      </c>
      <c r="H1174" s="17">
        <f t="shared" si="1"/>
        <v>0.63</v>
      </c>
      <c r="I1174" s="17">
        <f t="shared" si="2"/>
        <v>0</v>
      </c>
      <c r="J1174" s="49">
        <f> IFERROR(ROUND((VLOOKUP(B1174, 'Top 50 Cities in Spain Demograp'!A:C, 3, FALSE) - MIN('Top 50 Cities in Spain Demograp'!C:C)) / (MAX('Top 50 Cities in Spain Demograp'!C:C) - MIN('Top 50 Cities in Spain Demograp'!C:C)), 2), "No income data")</f>
        <v>0.29</v>
      </c>
      <c r="K1174" s="49">
        <f t="shared" si="3"/>
        <v>0.48</v>
      </c>
    </row>
    <row r="1175">
      <c r="A1175" s="16" t="s">
        <v>65</v>
      </c>
      <c r="B1175" s="16" t="s">
        <v>93</v>
      </c>
      <c r="C1175" s="16" t="s">
        <v>63</v>
      </c>
      <c r="D1175" s="16" t="s">
        <v>58</v>
      </c>
      <c r="E1175" s="17">
        <v>58.0</v>
      </c>
      <c r="F1175" s="17">
        <f t="array" ref="F1175">XLOOKUP(B1175, 'Top 50 Cities in Spain Demograp'!A:A, 'Top 50 Cities in Spain Demograp'!B:B, "No data found", 0, 1)</f>
        <v>208688</v>
      </c>
      <c r="G1175" s="17">
        <f>ROUND(MIN(VLOOKUP(CONCATENATE(C1175, ":", D1175), Pivots_Attractiveness_Score!$C$32:$D$55, 2, FALSE) / E1175, 1), 2)</f>
        <v>1</v>
      </c>
      <c r="H1175" s="17">
        <f t="shared" si="1"/>
        <v>0.56</v>
      </c>
      <c r="I1175" s="17">
        <f t="shared" si="2"/>
        <v>0</v>
      </c>
      <c r="J1175" s="49">
        <f> IFERROR(ROUND((VLOOKUP(B1175, 'Top 50 Cities in Spain Demograp'!A:C, 3, FALSE) - MIN('Top 50 Cities in Spain Demograp'!C:C)) / (MAX('Top 50 Cities in Spain Demograp'!C:C) - MIN('Top 50 Cities in Spain Demograp'!C:C)), 2), "No income data")</f>
        <v>0.29</v>
      </c>
      <c r="K1175" s="49">
        <f t="shared" si="3"/>
        <v>0.45</v>
      </c>
    </row>
    <row r="1176">
      <c r="A1176" s="16" t="s">
        <v>65</v>
      </c>
      <c r="B1176" s="16" t="s">
        <v>93</v>
      </c>
      <c r="C1176" s="16" t="s">
        <v>63</v>
      </c>
      <c r="D1176" s="16" t="s">
        <v>59</v>
      </c>
      <c r="E1176" s="17">
        <v>42.0</v>
      </c>
      <c r="F1176" s="17">
        <f t="array" ref="F1176">XLOOKUP(B1176, 'Top 50 Cities in Spain Demograp'!A:A, 'Top 50 Cities in Spain Demograp'!B:B, "No data found", 0, 1)</f>
        <v>208688</v>
      </c>
      <c r="G1176" s="17">
        <f>ROUND(MIN(VLOOKUP(CONCATENATE(C1176, ":", D1176), Pivots_Attractiveness_Score!$C$32:$D$55, 2, FALSE) / E1176, 1), 2)</f>
        <v>1</v>
      </c>
      <c r="H1176" s="17">
        <f t="shared" si="1"/>
        <v>0.4</v>
      </c>
      <c r="I1176" s="17">
        <f t="shared" si="2"/>
        <v>0</v>
      </c>
      <c r="J1176" s="49">
        <f> IFERROR(ROUND((VLOOKUP(B1176, 'Top 50 Cities in Spain Demograp'!A:C, 3, FALSE) - MIN('Top 50 Cities in Spain Demograp'!C:C)) / (MAX('Top 50 Cities in Spain Demograp'!C:C) - MIN('Top 50 Cities in Spain Demograp'!C:C)), 2), "No income data")</f>
        <v>0.29</v>
      </c>
      <c r="K1176" s="49">
        <f t="shared" si="3"/>
        <v>0.39</v>
      </c>
    </row>
    <row r="1177">
      <c r="A1177" s="16" t="s">
        <v>65</v>
      </c>
      <c r="B1177" s="16" t="s">
        <v>93</v>
      </c>
      <c r="C1177" s="16" t="s">
        <v>63</v>
      </c>
      <c r="D1177" s="16" t="s">
        <v>60</v>
      </c>
      <c r="E1177" s="17">
        <v>65.0</v>
      </c>
      <c r="F1177" s="17">
        <f t="array" ref="F1177">XLOOKUP(B1177, 'Top 50 Cities in Spain Demograp'!A:A, 'Top 50 Cities in Spain Demograp'!B:B, "No data found", 0, 1)</f>
        <v>208688</v>
      </c>
      <c r="G1177" s="17">
        <f>ROUND(MIN(VLOOKUP(CONCATENATE(C1177, ":", D1177), Pivots_Attractiveness_Score!$C$32:$D$55, 2, FALSE) / E1177, 1), 2)</f>
        <v>1</v>
      </c>
      <c r="H1177" s="17">
        <f t="shared" si="1"/>
        <v>0.64</v>
      </c>
      <c r="I1177" s="17">
        <f t="shared" si="2"/>
        <v>0</v>
      </c>
      <c r="J1177" s="49">
        <f> IFERROR(ROUND((VLOOKUP(B1177, 'Top 50 Cities in Spain Demograp'!A:C, 3, FALSE) - MIN('Top 50 Cities in Spain Demograp'!C:C)) / (MAX('Top 50 Cities in Spain Demograp'!C:C) - MIN('Top 50 Cities in Spain Demograp'!C:C)), 2), "No income data")</f>
        <v>0.29</v>
      </c>
      <c r="K1177" s="49">
        <f t="shared" si="3"/>
        <v>0.49</v>
      </c>
    </row>
    <row r="1178">
      <c r="A1178" s="16" t="s">
        <v>65</v>
      </c>
      <c r="B1178" s="16" t="s">
        <v>93</v>
      </c>
      <c r="C1178" s="16" t="s">
        <v>64</v>
      </c>
      <c r="D1178" s="16" t="s">
        <v>57</v>
      </c>
      <c r="E1178" s="17">
        <v>36.0</v>
      </c>
      <c r="F1178" s="17">
        <f t="array" ref="F1178">XLOOKUP(B1178, 'Top 50 Cities in Spain Demograp'!A:A, 'Top 50 Cities in Spain Demograp'!B:B, "No data found", 0, 1)</f>
        <v>208688</v>
      </c>
      <c r="G1178" s="17">
        <f>ROUND(MIN(VLOOKUP(CONCATENATE(C1178, ":", D1178), Pivots_Attractiveness_Score!$C$32:$D$55, 2, FALSE) / E1178, 1), 2)</f>
        <v>1</v>
      </c>
      <c r="H1178" s="17">
        <f t="shared" si="1"/>
        <v>0.33</v>
      </c>
      <c r="I1178" s="17">
        <f t="shared" si="2"/>
        <v>0</v>
      </c>
      <c r="J1178" s="49">
        <f> IFERROR(ROUND((VLOOKUP(B1178, 'Top 50 Cities in Spain Demograp'!A:C, 3, FALSE) - MIN('Top 50 Cities in Spain Demograp'!C:C)) / (MAX('Top 50 Cities in Spain Demograp'!C:C) - MIN('Top 50 Cities in Spain Demograp'!C:C)), 2), "No income data")</f>
        <v>0.29</v>
      </c>
      <c r="K1178" s="49">
        <f t="shared" si="3"/>
        <v>0.36</v>
      </c>
    </row>
    <row r="1179">
      <c r="A1179" s="16" t="s">
        <v>65</v>
      </c>
      <c r="B1179" s="16" t="s">
        <v>93</v>
      </c>
      <c r="C1179" s="16" t="s">
        <v>64</v>
      </c>
      <c r="D1179" s="16" t="s">
        <v>58</v>
      </c>
      <c r="E1179" s="17">
        <v>15.0</v>
      </c>
      <c r="F1179" s="17">
        <f t="array" ref="F1179">XLOOKUP(B1179, 'Top 50 Cities in Spain Demograp'!A:A, 'Top 50 Cities in Spain Demograp'!B:B, "No data found", 0, 1)</f>
        <v>208688</v>
      </c>
      <c r="G1179" s="17">
        <f>ROUND(MIN(VLOOKUP(CONCATENATE(C1179, ":", D1179), Pivots_Attractiveness_Score!$C$32:$D$55, 2, FALSE) / E1179, 1), 2)</f>
        <v>1</v>
      </c>
      <c r="H1179" s="17">
        <f t="shared" si="1"/>
        <v>0.11</v>
      </c>
      <c r="I1179" s="17">
        <f t="shared" si="2"/>
        <v>0</v>
      </c>
      <c r="J1179" s="49">
        <f> IFERROR(ROUND((VLOOKUP(B1179, 'Top 50 Cities in Spain Demograp'!A:C, 3, FALSE) - MIN('Top 50 Cities in Spain Demograp'!C:C)) / (MAX('Top 50 Cities in Spain Demograp'!C:C) - MIN('Top 50 Cities in Spain Demograp'!C:C)), 2), "No income data")</f>
        <v>0.29</v>
      </c>
      <c r="K1179" s="49">
        <f t="shared" si="3"/>
        <v>0.27</v>
      </c>
    </row>
    <row r="1180">
      <c r="A1180" s="16" t="s">
        <v>65</v>
      </c>
      <c r="B1180" s="16" t="s">
        <v>93</v>
      </c>
      <c r="C1180" s="16" t="s">
        <v>64</v>
      </c>
      <c r="D1180" s="16" t="s">
        <v>59</v>
      </c>
      <c r="E1180" s="17">
        <v>24.0</v>
      </c>
      <c r="F1180" s="17">
        <f t="array" ref="F1180">XLOOKUP(B1180, 'Top 50 Cities in Spain Demograp'!A:A, 'Top 50 Cities in Spain Demograp'!B:B, "No data found", 0, 1)</f>
        <v>208688</v>
      </c>
      <c r="G1180" s="17">
        <f>ROUND(MIN(VLOOKUP(CONCATENATE(C1180, ":", D1180), Pivots_Attractiveness_Score!$C$32:$D$55, 2, FALSE) / E1180, 1), 2)</f>
        <v>1</v>
      </c>
      <c r="H1180" s="17">
        <f t="shared" si="1"/>
        <v>0.21</v>
      </c>
      <c r="I1180" s="17">
        <f t="shared" si="2"/>
        <v>0</v>
      </c>
      <c r="J1180" s="49">
        <f> IFERROR(ROUND((VLOOKUP(B1180, 'Top 50 Cities in Spain Demograp'!A:C, 3, FALSE) - MIN('Top 50 Cities in Spain Demograp'!C:C)) / (MAX('Top 50 Cities in Spain Demograp'!C:C) - MIN('Top 50 Cities in Spain Demograp'!C:C)), 2), "No income data")</f>
        <v>0.29</v>
      </c>
      <c r="K1180" s="49">
        <f t="shared" si="3"/>
        <v>0.31</v>
      </c>
    </row>
    <row r="1181">
      <c r="A1181" s="16" t="s">
        <v>65</v>
      </c>
      <c r="B1181" s="16" t="s">
        <v>93</v>
      </c>
      <c r="C1181" s="16" t="s">
        <v>64</v>
      </c>
      <c r="D1181" s="16" t="s">
        <v>60</v>
      </c>
      <c r="E1181" s="17">
        <v>20.0</v>
      </c>
      <c r="F1181" s="17">
        <f t="array" ref="F1181">XLOOKUP(B1181, 'Top 50 Cities in Spain Demograp'!A:A, 'Top 50 Cities in Spain Demograp'!B:B, "No data found", 0, 1)</f>
        <v>208688</v>
      </c>
      <c r="G1181" s="17">
        <f>ROUND(MIN(VLOOKUP(CONCATENATE(C1181, ":", D1181), Pivots_Attractiveness_Score!$C$32:$D$55, 2, FALSE) / E1181, 1), 2)</f>
        <v>0.9</v>
      </c>
      <c r="H1181" s="17">
        <f t="shared" si="1"/>
        <v>0.17</v>
      </c>
      <c r="I1181" s="17">
        <f t="shared" si="2"/>
        <v>0</v>
      </c>
      <c r="J1181" s="49">
        <f> IFERROR(ROUND((VLOOKUP(B1181, 'Top 50 Cities in Spain Demograp'!A:C, 3, FALSE) - MIN('Top 50 Cities in Spain Demograp'!C:C)) / (MAX('Top 50 Cities in Spain Demograp'!C:C) - MIN('Top 50 Cities in Spain Demograp'!C:C)), 2), "No income data")</f>
        <v>0.29</v>
      </c>
      <c r="K1181" s="49">
        <f t="shared" si="3"/>
        <v>0.28</v>
      </c>
    </row>
    <row r="1182">
      <c r="A1182" s="16" t="s">
        <v>65</v>
      </c>
      <c r="B1182" s="16" t="s">
        <v>94</v>
      </c>
      <c r="C1182" s="16" t="s">
        <v>56</v>
      </c>
      <c r="D1182" s="16" t="s">
        <v>57</v>
      </c>
      <c r="E1182" s="17">
        <v>70.0</v>
      </c>
      <c r="F1182" s="17">
        <f t="array" ref="F1182">XLOOKUP(B1182, 'Top 50 Cities in Spain Demograp'!A:A, 'Top 50 Cities in Spain Demograp'!B:B, "No data found", 0, 1)</f>
        <v>205767</v>
      </c>
      <c r="G1182" s="17">
        <f>ROUND(MIN(VLOOKUP(CONCATENATE(C1182, ":", D1182), Pivots_Attractiveness_Score!$C$32:$D$55, 2, FALSE) / E1182, 1), 2)</f>
        <v>1</v>
      </c>
      <c r="H1182" s="17">
        <f t="shared" si="1"/>
        <v>0.69</v>
      </c>
      <c r="I1182" s="17">
        <f t="shared" si="2"/>
        <v>0</v>
      </c>
      <c r="J1182" s="49">
        <f> IFERROR(ROUND((VLOOKUP(B1182, 'Top 50 Cities in Spain Demograp'!A:C, 3, FALSE) - MIN('Top 50 Cities in Spain Demograp'!C:C)) / (MAX('Top 50 Cities in Spain Demograp'!C:C) - MIN('Top 50 Cities in Spain Demograp'!C:C)), 2), "No income data")</f>
        <v>0.66</v>
      </c>
      <c r="K1182" s="49">
        <f t="shared" si="3"/>
        <v>0.54</v>
      </c>
    </row>
    <row r="1183">
      <c r="A1183" s="16" t="s">
        <v>65</v>
      </c>
      <c r="B1183" s="16" t="s">
        <v>94</v>
      </c>
      <c r="C1183" s="16" t="s">
        <v>56</v>
      </c>
      <c r="D1183" s="16" t="s">
        <v>58</v>
      </c>
      <c r="E1183" s="17">
        <v>68.0</v>
      </c>
      <c r="F1183" s="17">
        <f t="array" ref="F1183">XLOOKUP(B1183, 'Top 50 Cities in Spain Demograp'!A:A, 'Top 50 Cities in Spain Demograp'!B:B, "No data found", 0, 1)</f>
        <v>205767</v>
      </c>
      <c r="G1183" s="17">
        <f>ROUND(MIN(VLOOKUP(CONCATENATE(C1183, ":", D1183), Pivots_Attractiveness_Score!$C$32:$D$55, 2, FALSE) / E1183, 1), 2)</f>
        <v>1</v>
      </c>
      <c r="H1183" s="17">
        <f t="shared" si="1"/>
        <v>0.67</v>
      </c>
      <c r="I1183" s="17">
        <f t="shared" si="2"/>
        <v>0</v>
      </c>
      <c r="J1183" s="49">
        <f> IFERROR(ROUND((VLOOKUP(B1183, 'Top 50 Cities in Spain Demograp'!A:C, 3, FALSE) - MIN('Top 50 Cities in Spain Demograp'!C:C)) / (MAX('Top 50 Cities in Spain Demograp'!C:C) - MIN('Top 50 Cities in Spain Demograp'!C:C)), 2), "No income data")</f>
        <v>0.66</v>
      </c>
      <c r="K1183" s="49">
        <f t="shared" si="3"/>
        <v>0.53</v>
      </c>
    </row>
    <row r="1184">
      <c r="A1184" s="16" t="s">
        <v>65</v>
      </c>
      <c r="B1184" s="16" t="s">
        <v>94</v>
      </c>
      <c r="C1184" s="16" t="s">
        <v>56</v>
      </c>
      <c r="D1184" s="16" t="s">
        <v>59</v>
      </c>
      <c r="E1184" s="17">
        <v>45.0</v>
      </c>
      <c r="F1184" s="17">
        <f t="array" ref="F1184">XLOOKUP(B1184, 'Top 50 Cities in Spain Demograp'!A:A, 'Top 50 Cities in Spain Demograp'!B:B, "No data found", 0, 1)</f>
        <v>205767</v>
      </c>
      <c r="G1184" s="17">
        <f>ROUND(MIN(VLOOKUP(CONCATENATE(C1184, ":", D1184), Pivots_Attractiveness_Score!$C$32:$D$55, 2, FALSE) / E1184, 1), 2)</f>
        <v>1</v>
      </c>
      <c r="H1184" s="17">
        <f t="shared" si="1"/>
        <v>0.43</v>
      </c>
      <c r="I1184" s="17">
        <f t="shared" si="2"/>
        <v>0</v>
      </c>
      <c r="J1184" s="49">
        <f> IFERROR(ROUND((VLOOKUP(B1184, 'Top 50 Cities in Spain Demograp'!A:C, 3, FALSE) - MIN('Top 50 Cities in Spain Demograp'!C:C)) / (MAX('Top 50 Cities in Spain Demograp'!C:C) - MIN('Top 50 Cities in Spain Demograp'!C:C)), 2), "No income data")</f>
        <v>0.66</v>
      </c>
      <c r="K1184" s="49">
        <f t="shared" si="3"/>
        <v>0.44</v>
      </c>
    </row>
    <row r="1185">
      <c r="A1185" s="16" t="s">
        <v>65</v>
      </c>
      <c r="B1185" s="16" t="s">
        <v>94</v>
      </c>
      <c r="C1185" s="16" t="s">
        <v>56</v>
      </c>
      <c r="D1185" s="16" t="s">
        <v>60</v>
      </c>
      <c r="E1185" s="17">
        <v>42.0</v>
      </c>
      <c r="F1185" s="17">
        <f t="array" ref="F1185">XLOOKUP(B1185, 'Top 50 Cities in Spain Demograp'!A:A, 'Top 50 Cities in Spain Demograp'!B:B, "No data found", 0, 1)</f>
        <v>205767</v>
      </c>
      <c r="G1185" s="17">
        <f>ROUND(MIN(VLOOKUP(CONCATENATE(C1185, ":", D1185), Pivots_Attractiveness_Score!$C$32:$D$55, 2, FALSE) / E1185, 1), 2)</f>
        <v>1</v>
      </c>
      <c r="H1185" s="17">
        <f t="shared" si="1"/>
        <v>0.4</v>
      </c>
      <c r="I1185" s="17">
        <f t="shared" si="2"/>
        <v>0</v>
      </c>
      <c r="J1185" s="49">
        <f> IFERROR(ROUND((VLOOKUP(B1185, 'Top 50 Cities in Spain Demograp'!A:C, 3, FALSE) - MIN('Top 50 Cities in Spain Demograp'!C:C)) / (MAX('Top 50 Cities in Spain Demograp'!C:C) - MIN('Top 50 Cities in Spain Demograp'!C:C)), 2), "No income data")</f>
        <v>0.66</v>
      </c>
      <c r="K1185" s="49">
        <f t="shared" si="3"/>
        <v>0.43</v>
      </c>
    </row>
    <row r="1186">
      <c r="A1186" s="16" t="s">
        <v>65</v>
      </c>
      <c r="B1186" s="16" t="s">
        <v>94</v>
      </c>
      <c r="C1186" s="16" t="s">
        <v>61</v>
      </c>
      <c r="D1186" s="16" t="s">
        <v>57</v>
      </c>
      <c r="E1186" s="17">
        <v>62.0</v>
      </c>
      <c r="F1186" s="17">
        <f t="array" ref="F1186">XLOOKUP(B1186, 'Top 50 Cities in Spain Demograp'!A:A, 'Top 50 Cities in Spain Demograp'!B:B, "No data found", 0, 1)</f>
        <v>205767</v>
      </c>
      <c r="G1186" s="17">
        <f>ROUND(MIN(VLOOKUP(CONCATENATE(C1186, ":", D1186), Pivots_Attractiveness_Score!$C$32:$D$55, 2, FALSE) / E1186, 1), 2)</f>
        <v>1</v>
      </c>
      <c r="H1186" s="17">
        <f t="shared" si="1"/>
        <v>0.6</v>
      </c>
      <c r="I1186" s="17">
        <f t="shared" si="2"/>
        <v>0</v>
      </c>
      <c r="J1186" s="49">
        <f> IFERROR(ROUND((VLOOKUP(B1186, 'Top 50 Cities in Spain Demograp'!A:C, 3, FALSE) - MIN('Top 50 Cities in Spain Demograp'!C:C)) / (MAX('Top 50 Cities in Spain Demograp'!C:C) - MIN('Top 50 Cities in Spain Demograp'!C:C)), 2), "No income data")</f>
        <v>0.66</v>
      </c>
      <c r="K1186" s="49">
        <f t="shared" si="3"/>
        <v>0.51</v>
      </c>
    </row>
    <row r="1187">
      <c r="A1187" s="16" t="s">
        <v>65</v>
      </c>
      <c r="B1187" s="16" t="s">
        <v>94</v>
      </c>
      <c r="C1187" s="16" t="s">
        <v>61</v>
      </c>
      <c r="D1187" s="16" t="s">
        <v>58</v>
      </c>
      <c r="E1187" s="17">
        <v>55.0</v>
      </c>
      <c r="F1187" s="17">
        <f t="array" ref="F1187">XLOOKUP(B1187, 'Top 50 Cities in Spain Demograp'!A:A, 'Top 50 Cities in Spain Demograp'!B:B, "No data found", 0, 1)</f>
        <v>205767</v>
      </c>
      <c r="G1187" s="17">
        <f>ROUND(MIN(VLOOKUP(CONCATENATE(C1187, ":", D1187), Pivots_Attractiveness_Score!$C$32:$D$55, 2, FALSE) / E1187, 1), 2)</f>
        <v>1</v>
      </c>
      <c r="H1187" s="17">
        <f t="shared" si="1"/>
        <v>0.53</v>
      </c>
      <c r="I1187" s="17">
        <f t="shared" si="2"/>
        <v>0</v>
      </c>
      <c r="J1187" s="49">
        <f> IFERROR(ROUND((VLOOKUP(B1187, 'Top 50 Cities in Spain Demograp'!A:C, 3, FALSE) - MIN('Top 50 Cities in Spain Demograp'!C:C)) / (MAX('Top 50 Cities in Spain Demograp'!C:C) - MIN('Top 50 Cities in Spain Demograp'!C:C)), 2), "No income data")</f>
        <v>0.66</v>
      </c>
      <c r="K1187" s="49">
        <f t="shared" si="3"/>
        <v>0.48</v>
      </c>
    </row>
    <row r="1188">
      <c r="A1188" s="16" t="s">
        <v>65</v>
      </c>
      <c r="B1188" s="16" t="s">
        <v>94</v>
      </c>
      <c r="C1188" s="16" t="s">
        <v>61</v>
      </c>
      <c r="D1188" s="16" t="s">
        <v>59</v>
      </c>
      <c r="E1188" s="17">
        <v>35.0</v>
      </c>
      <c r="F1188" s="17">
        <f t="array" ref="F1188">XLOOKUP(B1188, 'Top 50 Cities in Spain Demograp'!A:A, 'Top 50 Cities in Spain Demograp'!B:B, "No data found", 0, 1)</f>
        <v>205767</v>
      </c>
      <c r="G1188" s="17">
        <f>ROUND(MIN(VLOOKUP(CONCATENATE(C1188, ":", D1188), Pivots_Attractiveness_Score!$C$32:$D$55, 2, FALSE) / E1188, 1), 2)</f>
        <v>1</v>
      </c>
      <c r="H1188" s="17">
        <f t="shared" si="1"/>
        <v>0.32</v>
      </c>
      <c r="I1188" s="17">
        <f t="shared" si="2"/>
        <v>0</v>
      </c>
      <c r="J1188" s="49">
        <f> IFERROR(ROUND((VLOOKUP(B1188, 'Top 50 Cities in Spain Demograp'!A:C, 3, FALSE) - MIN('Top 50 Cities in Spain Demograp'!C:C)) / (MAX('Top 50 Cities in Spain Demograp'!C:C) - MIN('Top 50 Cities in Spain Demograp'!C:C)), 2), "No income data")</f>
        <v>0.66</v>
      </c>
      <c r="K1188" s="49">
        <f t="shared" si="3"/>
        <v>0.39</v>
      </c>
    </row>
    <row r="1189">
      <c r="A1189" s="16" t="s">
        <v>65</v>
      </c>
      <c r="B1189" s="16" t="s">
        <v>94</v>
      </c>
      <c r="C1189" s="16" t="s">
        <v>61</v>
      </c>
      <c r="D1189" s="16" t="s">
        <v>60</v>
      </c>
      <c r="E1189" s="17">
        <v>30.0</v>
      </c>
      <c r="F1189" s="17">
        <f t="array" ref="F1189">XLOOKUP(B1189, 'Top 50 Cities in Spain Demograp'!A:A, 'Top 50 Cities in Spain Demograp'!B:B, "No data found", 0, 1)</f>
        <v>205767</v>
      </c>
      <c r="G1189" s="17">
        <f>ROUND(MIN(VLOOKUP(CONCATENATE(C1189, ":", D1189), Pivots_Attractiveness_Score!$C$32:$D$55, 2, FALSE) / E1189, 1), 2)</f>
        <v>1</v>
      </c>
      <c r="H1189" s="17">
        <f t="shared" si="1"/>
        <v>0.27</v>
      </c>
      <c r="I1189" s="17">
        <f t="shared" si="2"/>
        <v>0</v>
      </c>
      <c r="J1189" s="49">
        <f> IFERROR(ROUND((VLOOKUP(B1189, 'Top 50 Cities in Spain Demograp'!A:C, 3, FALSE) - MIN('Top 50 Cities in Spain Demograp'!C:C)) / (MAX('Top 50 Cities in Spain Demograp'!C:C) - MIN('Top 50 Cities in Spain Demograp'!C:C)), 2), "No income data")</f>
        <v>0.66</v>
      </c>
      <c r="K1189" s="49">
        <f t="shared" si="3"/>
        <v>0.37</v>
      </c>
    </row>
    <row r="1190">
      <c r="A1190" s="16" t="s">
        <v>65</v>
      </c>
      <c r="B1190" s="16" t="s">
        <v>94</v>
      </c>
      <c r="C1190" s="16" t="s">
        <v>62</v>
      </c>
      <c r="D1190" s="16" t="s">
        <v>57</v>
      </c>
      <c r="E1190" s="17">
        <v>60.0</v>
      </c>
      <c r="F1190" s="17">
        <f t="array" ref="F1190">XLOOKUP(B1190, 'Top 50 Cities in Spain Demograp'!A:A, 'Top 50 Cities in Spain Demograp'!B:B, "No data found", 0, 1)</f>
        <v>205767</v>
      </c>
      <c r="G1190" s="17">
        <f>ROUND(MIN(VLOOKUP(CONCATENATE(C1190, ":", D1190), Pivots_Attractiveness_Score!$C$32:$D$55, 2, FALSE) / E1190, 1), 2)</f>
        <v>1</v>
      </c>
      <c r="H1190" s="17">
        <f t="shared" si="1"/>
        <v>0.58</v>
      </c>
      <c r="I1190" s="17">
        <f t="shared" si="2"/>
        <v>0</v>
      </c>
      <c r="J1190" s="49">
        <f> IFERROR(ROUND((VLOOKUP(B1190, 'Top 50 Cities in Spain Demograp'!A:C, 3, FALSE) - MIN('Top 50 Cities in Spain Demograp'!C:C)) / (MAX('Top 50 Cities in Spain Demograp'!C:C) - MIN('Top 50 Cities in Spain Demograp'!C:C)), 2), "No income data")</f>
        <v>0.66</v>
      </c>
      <c r="K1190" s="49">
        <f t="shared" si="3"/>
        <v>0.5</v>
      </c>
    </row>
    <row r="1191">
      <c r="A1191" s="16" t="s">
        <v>65</v>
      </c>
      <c r="B1191" s="16" t="s">
        <v>94</v>
      </c>
      <c r="C1191" s="16" t="s">
        <v>62</v>
      </c>
      <c r="D1191" s="16" t="s">
        <v>58</v>
      </c>
      <c r="E1191" s="17">
        <v>52.0</v>
      </c>
      <c r="F1191" s="17">
        <f t="array" ref="F1191">XLOOKUP(B1191, 'Top 50 Cities in Spain Demograp'!A:A, 'Top 50 Cities in Spain Demograp'!B:B, "No data found", 0, 1)</f>
        <v>205767</v>
      </c>
      <c r="G1191" s="17">
        <f>ROUND(MIN(VLOOKUP(CONCATENATE(C1191, ":", D1191), Pivots_Attractiveness_Score!$C$32:$D$55, 2, FALSE) / E1191, 1), 2)</f>
        <v>1</v>
      </c>
      <c r="H1191" s="17">
        <f t="shared" si="1"/>
        <v>0.5</v>
      </c>
      <c r="I1191" s="17">
        <f t="shared" si="2"/>
        <v>0</v>
      </c>
      <c r="J1191" s="49">
        <f> IFERROR(ROUND((VLOOKUP(B1191, 'Top 50 Cities in Spain Demograp'!A:C, 3, FALSE) - MIN('Top 50 Cities in Spain Demograp'!C:C)) / (MAX('Top 50 Cities in Spain Demograp'!C:C) - MIN('Top 50 Cities in Spain Demograp'!C:C)), 2), "No income data")</f>
        <v>0.66</v>
      </c>
      <c r="K1191" s="49">
        <f t="shared" si="3"/>
        <v>0.47</v>
      </c>
    </row>
    <row r="1192">
      <c r="A1192" s="16" t="s">
        <v>65</v>
      </c>
      <c r="B1192" s="16" t="s">
        <v>94</v>
      </c>
      <c r="C1192" s="16" t="s">
        <v>62</v>
      </c>
      <c r="D1192" s="16" t="s">
        <v>59</v>
      </c>
      <c r="E1192" s="17">
        <v>32.0</v>
      </c>
      <c r="F1192" s="17">
        <f t="array" ref="F1192">XLOOKUP(B1192, 'Top 50 Cities in Spain Demograp'!A:A, 'Top 50 Cities in Spain Demograp'!B:B, "No data found", 0, 1)</f>
        <v>205767</v>
      </c>
      <c r="G1192" s="17">
        <f>ROUND(MIN(VLOOKUP(CONCATENATE(C1192, ":", D1192), Pivots_Attractiveness_Score!$C$32:$D$55, 2, FALSE) / E1192, 1), 2)</f>
        <v>1</v>
      </c>
      <c r="H1192" s="17">
        <f t="shared" si="1"/>
        <v>0.29</v>
      </c>
      <c r="I1192" s="17">
        <f t="shared" si="2"/>
        <v>0</v>
      </c>
      <c r="J1192" s="49">
        <f> IFERROR(ROUND((VLOOKUP(B1192, 'Top 50 Cities in Spain Demograp'!A:C, 3, FALSE) - MIN('Top 50 Cities in Spain Demograp'!C:C)) / (MAX('Top 50 Cities in Spain Demograp'!C:C) - MIN('Top 50 Cities in Spain Demograp'!C:C)), 2), "No income data")</f>
        <v>0.66</v>
      </c>
      <c r="K1192" s="49">
        <f t="shared" si="3"/>
        <v>0.38</v>
      </c>
    </row>
    <row r="1193">
      <c r="A1193" s="16" t="s">
        <v>65</v>
      </c>
      <c r="B1193" s="16" t="s">
        <v>94</v>
      </c>
      <c r="C1193" s="16" t="s">
        <v>62</v>
      </c>
      <c r="D1193" s="16" t="s">
        <v>60</v>
      </c>
      <c r="E1193" s="17">
        <v>25.0</v>
      </c>
      <c r="F1193" s="17">
        <f t="array" ref="F1193">XLOOKUP(B1193, 'Top 50 Cities in Spain Demograp'!A:A, 'Top 50 Cities in Spain Demograp'!B:B, "No data found", 0, 1)</f>
        <v>205767</v>
      </c>
      <c r="G1193" s="17">
        <f>ROUND(MIN(VLOOKUP(CONCATENATE(C1193, ":", D1193), Pivots_Attractiveness_Score!$C$32:$D$55, 2, FALSE) / E1193, 1), 2)</f>
        <v>1</v>
      </c>
      <c r="H1193" s="17">
        <f t="shared" si="1"/>
        <v>0.22</v>
      </c>
      <c r="I1193" s="17">
        <f t="shared" si="2"/>
        <v>0</v>
      </c>
      <c r="J1193" s="49">
        <f> IFERROR(ROUND((VLOOKUP(B1193, 'Top 50 Cities in Spain Demograp'!A:C, 3, FALSE) - MIN('Top 50 Cities in Spain Demograp'!C:C)) / (MAX('Top 50 Cities in Spain Demograp'!C:C) - MIN('Top 50 Cities in Spain Demograp'!C:C)), 2), "No income data")</f>
        <v>0.66</v>
      </c>
      <c r="K1193" s="49">
        <f t="shared" si="3"/>
        <v>0.35</v>
      </c>
    </row>
    <row r="1194">
      <c r="A1194" s="16" t="s">
        <v>65</v>
      </c>
      <c r="B1194" s="16" t="s">
        <v>94</v>
      </c>
      <c r="C1194" s="16" t="s">
        <v>63</v>
      </c>
      <c r="D1194" s="16" t="s">
        <v>57</v>
      </c>
      <c r="E1194" s="17">
        <v>56.0</v>
      </c>
      <c r="F1194" s="17">
        <f t="array" ref="F1194">XLOOKUP(B1194, 'Top 50 Cities in Spain Demograp'!A:A, 'Top 50 Cities in Spain Demograp'!B:B, "No data found", 0, 1)</f>
        <v>205767</v>
      </c>
      <c r="G1194" s="17">
        <f>ROUND(MIN(VLOOKUP(CONCATENATE(C1194, ":", D1194), Pivots_Attractiveness_Score!$C$32:$D$55, 2, FALSE) / E1194, 1), 2)</f>
        <v>1</v>
      </c>
      <c r="H1194" s="17">
        <f t="shared" si="1"/>
        <v>0.54</v>
      </c>
      <c r="I1194" s="17">
        <f t="shared" si="2"/>
        <v>0</v>
      </c>
      <c r="J1194" s="49">
        <f> IFERROR(ROUND((VLOOKUP(B1194, 'Top 50 Cities in Spain Demograp'!A:C, 3, FALSE) - MIN('Top 50 Cities in Spain Demograp'!C:C)) / (MAX('Top 50 Cities in Spain Demograp'!C:C) - MIN('Top 50 Cities in Spain Demograp'!C:C)), 2), "No income data")</f>
        <v>0.66</v>
      </c>
      <c r="K1194" s="49">
        <f t="shared" si="3"/>
        <v>0.48</v>
      </c>
    </row>
    <row r="1195">
      <c r="A1195" s="16" t="s">
        <v>65</v>
      </c>
      <c r="B1195" s="16" t="s">
        <v>94</v>
      </c>
      <c r="C1195" s="16" t="s">
        <v>63</v>
      </c>
      <c r="D1195" s="16" t="s">
        <v>58</v>
      </c>
      <c r="E1195" s="17">
        <v>48.0</v>
      </c>
      <c r="F1195" s="17">
        <f t="array" ref="F1195">XLOOKUP(B1195, 'Top 50 Cities in Spain Demograp'!A:A, 'Top 50 Cities in Spain Demograp'!B:B, "No data found", 0, 1)</f>
        <v>205767</v>
      </c>
      <c r="G1195" s="17">
        <f>ROUND(MIN(VLOOKUP(CONCATENATE(C1195, ":", D1195), Pivots_Attractiveness_Score!$C$32:$D$55, 2, FALSE) / E1195, 1), 2)</f>
        <v>1</v>
      </c>
      <c r="H1195" s="17">
        <f t="shared" si="1"/>
        <v>0.46</v>
      </c>
      <c r="I1195" s="17">
        <f t="shared" si="2"/>
        <v>0</v>
      </c>
      <c r="J1195" s="49">
        <f> IFERROR(ROUND((VLOOKUP(B1195, 'Top 50 Cities in Spain Demograp'!A:C, 3, FALSE) - MIN('Top 50 Cities in Spain Demograp'!C:C)) / (MAX('Top 50 Cities in Spain Demograp'!C:C) - MIN('Top 50 Cities in Spain Demograp'!C:C)), 2), "No income data")</f>
        <v>0.66</v>
      </c>
      <c r="K1195" s="49">
        <f t="shared" si="3"/>
        <v>0.45</v>
      </c>
    </row>
    <row r="1196">
      <c r="A1196" s="16" t="s">
        <v>65</v>
      </c>
      <c r="B1196" s="16" t="s">
        <v>94</v>
      </c>
      <c r="C1196" s="16" t="s">
        <v>63</v>
      </c>
      <c r="D1196" s="16" t="s">
        <v>59</v>
      </c>
      <c r="E1196" s="17">
        <v>30.0</v>
      </c>
      <c r="F1196" s="17">
        <f t="array" ref="F1196">XLOOKUP(B1196, 'Top 50 Cities in Spain Demograp'!A:A, 'Top 50 Cities in Spain Demograp'!B:B, "No data found", 0, 1)</f>
        <v>205767</v>
      </c>
      <c r="G1196" s="17">
        <f>ROUND(MIN(VLOOKUP(CONCATENATE(C1196, ":", D1196), Pivots_Attractiveness_Score!$C$32:$D$55, 2, FALSE) / E1196, 1), 2)</f>
        <v>1</v>
      </c>
      <c r="H1196" s="17">
        <f t="shared" si="1"/>
        <v>0.27</v>
      </c>
      <c r="I1196" s="17">
        <f t="shared" si="2"/>
        <v>0</v>
      </c>
      <c r="J1196" s="49">
        <f> IFERROR(ROUND((VLOOKUP(B1196, 'Top 50 Cities in Spain Demograp'!A:C, 3, FALSE) - MIN('Top 50 Cities in Spain Demograp'!C:C)) / (MAX('Top 50 Cities in Spain Demograp'!C:C) - MIN('Top 50 Cities in Spain Demograp'!C:C)), 2), "No income data")</f>
        <v>0.66</v>
      </c>
      <c r="K1196" s="49">
        <f t="shared" si="3"/>
        <v>0.37</v>
      </c>
    </row>
    <row r="1197">
      <c r="A1197" s="16" t="s">
        <v>65</v>
      </c>
      <c r="B1197" s="16" t="s">
        <v>94</v>
      </c>
      <c r="C1197" s="16" t="s">
        <v>63</v>
      </c>
      <c r="D1197" s="16" t="s">
        <v>60</v>
      </c>
      <c r="E1197" s="17">
        <v>22.0</v>
      </c>
      <c r="F1197" s="17">
        <f t="array" ref="F1197">XLOOKUP(B1197, 'Top 50 Cities in Spain Demograp'!A:A, 'Top 50 Cities in Spain Demograp'!B:B, "No data found", 0, 1)</f>
        <v>205767</v>
      </c>
      <c r="G1197" s="17">
        <f>ROUND(MIN(VLOOKUP(CONCATENATE(C1197, ":", D1197), Pivots_Attractiveness_Score!$C$32:$D$55, 2, FALSE) / E1197, 1), 2)</f>
        <v>1</v>
      </c>
      <c r="H1197" s="17">
        <f t="shared" si="1"/>
        <v>0.19</v>
      </c>
      <c r="I1197" s="17">
        <f t="shared" si="2"/>
        <v>0</v>
      </c>
      <c r="J1197" s="49">
        <f> IFERROR(ROUND((VLOOKUP(B1197, 'Top 50 Cities in Spain Demograp'!A:C, 3, FALSE) - MIN('Top 50 Cities in Spain Demograp'!C:C)) / (MAX('Top 50 Cities in Spain Demograp'!C:C) - MIN('Top 50 Cities in Spain Demograp'!C:C)), 2), "No income data")</f>
        <v>0.66</v>
      </c>
      <c r="K1197" s="49">
        <f t="shared" si="3"/>
        <v>0.34</v>
      </c>
    </row>
    <row r="1198">
      <c r="A1198" s="16" t="s">
        <v>65</v>
      </c>
      <c r="B1198" s="16" t="s">
        <v>94</v>
      </c>
      <c r="C1198" s="16" t="s">
        <v>64</v>
      </c>
      <c r="D1198" s="16" t="s">
        <v>57</v>
      </c>
      <c r="E1198" s="17">
        <v>30.0</v>
      </c>
      <c r="F1198" s="17">
        <f t="array" ref="F1198">XLOOKUP(B1198, 'Top 50 Cities in Spain Demograp'!A:A, 'Top 50 Cities in Spain Demograp'!B:B, "No data found", 0, 1)</f>
        <v>205767</v>
      </c>
      <c r="G1198" s="17">
        <f>ROUND(MIN(VLOOKUP(CONCATENATE(C1198, ":", D1198), Pivots_Attractiveness_Score!$C$32:$D$55, 2, FALSE) / E1198, 1), 2)</f>
        <v>1</v>
      </c>
      <c r="H1198" s="17">
        <f t="shared" si="1"/>
        <v>0.27</v>
      </c>
      <c r="I1198" s="17">
        <f t="shared" si="2"/>
        <v>0</v>
      </c>
      <c r="J1198" s="49">
        <f> IFERROR(ROUND((VLOOKUP(B1198, 'Top 50 Cities in Spain Demograp'!A:C, 3, FALSE) - MIN('Top 50 Cities in Spain Demograp'!C:C)) / (MAX('Top 50 Cities in Spain Demograp'!C:C) - MIN('Top 50 Cities in Spain Demograp'!C:C)), 2), "No income data")</f>
        <v>0.66</v>
      </c>
      <c r="K1198" s="49">
        <f t="shared" si="3"/>
        <v>0.37</v>
      </c>
    </row>
    <row r="1199">
      <c r="A1199" s="16" t="s">
        <v>65</v>
      </c>
      <c r="B1199" s="16" t="s">
        <v>94</v>
      </c>
      <c r="C1199" s="16" t="s">
        <v>64</v>
      </c>
      <c r="D1199" s="16" t="s">
        <v>58</v>
      </c>
      <c r="E1199" s="17">
        <v>9.0</v>
      </c>
      <c r="F1199" s="17">
        <f t="array" ref="F1199">XLOOKUP(B1199, 'Top 50 Cities in Spain Demograp'!A:A, 'Top 50 Cities in Spain Demograp'!B:B, "No data found", 0, 1)</f>
        <v>205767</v>
      </c>
      <c r="G1199" s="17">
        <f>ROUND(MIN(VLOOKUP(CONCATENATE(C1199, ":", D1199), Pivots_Attractiveness_Score!$C$32:$D$55, 2, FALSE) / E1199, 1), 2)</f>
        <v>1</v>
      </c>
      <c r="H1199" s="17">
        <f t="shared" si="1"/>
        <v>0.05</v>
      </c>
      <c r="I1199" s="17">
        <f t="shared" si="2"/>
        <v>0</v>
      </c>
      <c r="J1199" s="49">
        <f> IFERROR(ROUND((VLOOKUP(B1199, 'Top 50 Cities in Spain Demograp'!A:C, 3, FALSE) - MIN('Top 50 Cities in Spain Demograp'!C:C)) / (MAX('Top 50 Cities in Spain Demograp'!C:C) - MIN('Top 50 Cities in Spain Demograp'!C:C)), 2), "No income data")</f>
        <v>0.66</v>
      </c>
      <c r="K1199" s="49">
        <f t="shared" si="3"/>
        <v>0.29</v>
      </c>
    </row>
    <row r="1200">
      <c r="A1200" s="16" t="s">
        <v>65</v>
      </c>
      <c r="B1200" s="16" t="s">
        <v>94</v>
      </c>
      <c r="C1200" s="16" t="s">
        <v>64</v>
      </c>
      <c r="D1200" s="16" t="s">
        <v>59</v>
      </c>
      <c r="E1200" s="17">
        <v>18.0</v>
      </c>
      <c r="F1200" s="17">
        <f t="array" ref="F1200">XLOOKUP(B1200, 'Top 50 Cities in Spain Demograp'!A:A, 'Top 50 Cities in Spain Demograp'!B:B, "No data found", 0, 1)</f>
        <v>205767</v>
      </c>
      <c r="G1200" s="17">
        <f>ROUND(MIN(VLOOKUP(CONCATENATE(C1200, ":", D1200), Pivots_Attractiveness_Score!$C$32:$D$55, 2, FALSE) / E1200, 1), 2)</f>
        <v>1</v>
      </c>
      <c r="H1200" s="17">
        <f t="shared" si="1"/>
        <v>0.15</v>
      </c>
      <c r="I1200" s="17">
        <f t="shared" si="2"/>
        <v>0</v>
      </c>
      <c r="J1200" s="49">
        <f> IFERROR(ROUND((VLOOKUP(B1200, 'Top 50 Cities in Spain Demograp'!A:C, 3, FALSE) - MIN('Top 50 Cities in Spain Demograp'!C:C)) / (MAX('Top 50 Cities in Spain Demograp'!C:C) - MIN('Top 50 Cities in Spain Demograp'!C:C)), 2), "No income data")</f>
        <v>0.66</v>
      </c>
      <c r="K1200" s="49">
        <f t="shared" si="3"/>
        <v>0.33</v>
      </c>
    </row>
    <row r="1201">
      <c r="A1201" s="16" t="s">
        <v>65</v>
      </c>
      <c r="B1201" s="16" t="s">
        <v>94</v>
      </c>
      <c r="C1201" s="16" t="s">
        <v>64</v>
      </c>
      <c r="D1201" s="16" t="s">
        <v>60</v>
      </c>
      <c r="E1201" s="17">
        <v>4.0</v>
      </c>
      <c r="F1201" s="17">
        <f t="array" ref="F1201">XLOOKUP(B1201, 'Top 50 Cities in Spain Demograp'!A:A, 'Top 50 Cities in Spain Demograp'!B:B, "No data found", 0, 1)</f>
        <v>205767</v>
      </c>
      <c r="G1201" s="17">
        <f>ROUND(MIN(VLOOKUP(CONCATENATE(C1201, ":", D1201), Pivots_Attractiveness_Score!$C$32:$D$55, 2, FALSE) / E1201, 1), 2)</f>
        <v>1</v>
      </c>
      <c r="H1201" s="17">
        <f t="shared" si="1"/>
        <v>0</v>
      </c>
      <c r="I1201" s="17">
        <f t="shared" si="2"/>
        <v>0</v>
      </c>
      <c r="J1201" s="49">
        <f> IFERROR(ROUND((VLOOKUP(B1201, 'Top 50 Cities in Spain Demograp'!A:C, 3, FALSE) - MIN('Top 50 Cities in Spain Demograp'!C:C)) / (MAX('Top 50 Cities in Spain Demograp'!C:C) - MIN('Top 50 Cities in Spain Demograp'!C:C)), 2), "No income data")</f>
        <v>0.66</v>
      </c>
      <c r="K1201" s="49">
        <f t="shared" si="3"/>
        <v>0.27</v>
      </c>
    </row>
    <row r="1202">
      <c r="A1202" s="16" t="s">
        <v>65</v>
      </c>
      <c r="B1202" s="16" t="s">
        <v>95</v>
      </c>
      <c r="C1202" s="16" t="s">
        <v>56</v>
      </c>
      <c r="D1202" s="16" t="s">
        <v>57</v>
      </c>
      <c r="E1202" s="17">
        <v>73.0</v>
      </c>
      <c r="F1202" s="17">
        <f t="array" ref="F1202">XLOOKUP(B1202, 'Top 50 Cities in Spain Demograp'!A:A, 'Top 50 Cities in Spain Demograp'!B:B, "No data found", 0, 1)</f>
        <v>201000</v>
      </c>
      <c r="G1202" s="17">
        <f>ROUND(MIN(VLOOKUP(CONCATENATE(C1202, ":", D1202), Pivots_Attractiveness_Score!$C$32:$D$55, 2, FALSE) / E1202, 1), 2)</f>
        <v>1</v>
      </c>
      <c r="H1202" s="17">
        <f t="shared" si="1"/>
        <v>0.72</v>
      </c>
      <c r="I1202" s="17">
        <f t="shared" si="2"/>
        <v>0</v>
      </c>
      <c r="J1202" s="49">
        <f> IFERROR(ROUND((VLOOKUP(B1202, 'Top 50 Cities in Spain Demograp'!A:C, 3, FALSE) - MIN('Top 50 Cities in Spain Demograp'!C:C)) / (MAX('Top 50 Cities in Spain Demograp'!C:C) - MIN('Top 50 Cities in Spain Demograp'!C:C)), 2), "No income data")</f>
        <v>0.49</v>
      </c>
      <c r="K1202" s="49">
        <f t="shared" si="3"/>
        <v>0.54</v>
      </c>
    </row>
    <row r="1203">
      <c r="A1203" s="16" t="s">
        <v>65</v>
      </c>
      <c r="B1203" s="16" t="s">
        <v>95</v>
      </c>
      <c r="C1203" s="16" t="s">
        <v>56</v>
      </c>
      <c r="D1203" s="16" t="s">
        <v>58</v>
      </c>
      <c r="E1203" s="17">
        <v>70.0</v>
      </c>
      <c r="F1203" s="17">
        <f t="array" ref="F1203">XLOOKUP(B1203, 'Top 50 Cities in Spain Demograp'!A:A, 'Top 50 Cities in Spain Demograp'!B:B, "No data found", 0, 1)</f>
        <v>201000</v>
      </c>
      <c r="G1203" s="17">
        <f>ROUND(MIN(VLOOKUP(CONCATENATE(C1203, ":", D1203), Pivots_Attractiveness_Score!$C$32:$D$55, 2, FALSE) / E1203, 1), 2)</f>
        <v>1</v>
      </c>
      <c r="H1203" s="17">
        <f t="shared" si="1"/>
        <v>0.69</v>
      </c>
      <c r="I1203" s="17">
        <f t="shared" si="2"/>
        <v>0</v>
      </c>
      <c r="J1203" s="49">
        <f> IFERROR(ROUND((VLOOKUP(B1203, 'Top 50 Cities in Spain Demograp'!A:C, 3, FALSE) - MIN('Top 50 Cities in Spain Demograp'!C:C)) / (MAX('Top 50 Cities in Spain Demograp'!C:C) - MIN('Top 50 Cities in Spain Demograp'!C:C)), 2), "No income data")</f>
        <v>0.49</v>
      </c>
      <c r="K1203" s="49">
        <f t="shared" si="3"/>
        <v>0.53</v>
      </c>
    </row>
    <row r="1204">
      <c r="A1204" s="16" t="s">
        <v>65</v>
      </c>
      <c r="B1204" s="16" t="s">
        <v>95</v>
      </c>
      <c r="C1204" s="16" t="s">
        <v>56</v>
      </c>
      <c r="D1204" s="16" t="s">
        <v>59</v>
      </c>
      <c r="E1204" s="17">
        <v>55.0</v>
      </c>
      <c r="F1204" s="17">
        <f t="array" ref="F1204">XLOOKUP(B1204, 'Top 50 Cities in Spain Demograp'!A:A, 'Top 50 Cities in Spain Demograp'!B:B, "No data found", 0, 1)</f>
        <v>201000</v>
      </c>
      <c r="G1204" s="17">
        <f>ROUND(MIN(VLOOKUP(CONCATENATE(C1204, ":", D1204), Pivots_Attractiveness_Score!$C$32:$D$55, 2, FALSE) / E1204, 1), 2)</f>
        <v>1</v>
      </c>
      <c r="H1204" s="17">
        <f t="shared" si="1"/>
        <v>0.53</v>
      </c>
      <c r="I1204" s="17">
        <f t="shared" si="2"/>
        <v>0</v>
      </c>
      <c r="J1204" s="49">
        <f> IFERROR(ROUND((VLOOKUP(B1204, 'Top 50 Cities in Spain Demograp'!A:C, 3, FALSE) - MIN('Top 50 Cities in Spain Demograp'!C:C)) / (MAX('Top 50 Cities in Spain Demograp'!C:C) - MIN('Top 50 Cities in Spain Demograp'!C:C)), 2), "No income data")</f>
        <v>0.49</v>
      </c>
      <c r="K1204" s="49">
        <f t="shared" si="3"/>
        <v>0.46</v>
      </c>
    </row>
    <row r="1205">
      <c r="A1205" s="16" t="s">
        <v>65</v>
      </c>
      <c r="B1205" s="16" t="s">
        <v>95</v>
      </c>
      <c r="C1205" s="16" t="s">
        <v>56</v>
      </c>
      <c r="D1205" s="16" t="s">
        <v>60</v>
      </c>
      <c r="E1205" s="17">
        <v>75.0</v>
      </c>
      <c r="F1205" s="17">
        <f t="array" ref="F1205">XLOOKUP(B1205, 'Top 50 Cities in Spain Demograp'!A:A, 'Top 50 Cities in Spain Demograp'!B:B, "No data found", 0, 1)</f>
        <v>201000</v>
      </c>
      <c r="G1205" s="17">
        <f>ROUND(MIN(VLOOKUP(CONCATENATE(C1205, ":", D1205), Pivots_Attractiveness_Score!$C$32:$D$55, 2, FALSE) / E1205, 1), 2)</f>
        <v>1</v>
      </c>
      <c r="H1205" s="17">
        <f t="shared" si="1"/>
        <v>0.74</v>
      </c>
      <c r="I1205" s="17">
        <f t="shared" si="2"/>
        <v>0</v>
      </c>
      <c r="J1205" s="49">
        <f> IFERROR(ROUND((VLOOKUP(B1205, 'Top 50 Cities in Spain Demograp'!A:C, 3, FALSE) - MIN('Top 50 Cities in Spain Demograp'!C:C)) / (MAX('Top 50 Cities in Spain Demograp'!C:C) - MIN('Top 50 Cities in Spain Demograp'!C:C)), 2), "No income data")</f>
        <v>0.49</v>
      </c>
      <c r="K1205" s="49">
        <f t="shared" si="3"/>
        <v>0.55</v>
      </c>
    </row>
    <row r="1206">
      <c r="A1206" s="16" t="s">
        <v>65</v>
      </c>
      <c r="B1206" s="16" t="s">
        <v>95</v>
      </c>
      <c r="C1206" s="16" t="s">
        <v>61</v>
      </c>
      <c r="D1206" s="16" t="s">
        <v>57</v>
      </c>
      <c r="E1206" s="17">
        <v>70.0</v>
      </c>
      <c r="F1206" s="17">
        <f t="array" ref="F1206">XLOOKUP(B1206, 'Top 50 Cities in Spain Demograp'!A:A, 'Top 50 Cities in Spain Demograp'!B:B, "No data found", 0, 1)</f>
        <v>201000</v>
      </c>
      <c r="G1206" s="17">
        <f>ROUND(MIN(VLOOKUP(CONCATENATE(C1206, ":", D1206), Pivots_Attractiveness_Score!$C$32:$D$55, 2, FALSE) / E1206, 1), 2)</f>
        <v>1</v>
      </c>
      <c r="H1206" s="17">
        <f t="shared" si="1"/>
        <v>0.69</v>
      </c>
      <c r="I1206" s="17">
        <f t="shared" si="2"/>
        <v>0</v>
      </c>
      <c r="J1206" s="49">
        <f> IFERROR(ROUND((VLOOKUP(B1206, 'Top 50 Cities in Spain Demograp'!A:C, 3, FALSE) - MIN('Top 50 Cities in Spain Demograp'!C:C)) / (MAX('Top 50 Cities in Spain Demograp'!C:C) - MIN('Top 50 Cities in Spain Demograp'!C:C)), 2), "No income data")</f>
        <v>0.49</v>
      </c>
      <c r="K1206" s="49">
        <f t="shared" si="3"/>
        <v>0.53</v>
      </c>
    </row>
    <row r="1207">
      <c r="A1207" s="16" t="s">
        <v>65</v>
      </c>
      <c r="B1207" s="16" t="s">
        <v>95</v>
      </c>
      <c r="C1207" s="16" t="s">
        <v>61</v>
      </c>
      <c r="D1207" s="16" t="s">
        <v>58</v>
      </c>
      <c r="E1207" s="17">
        <v>65.0</v>
      </c>
      <c r="F1207" s="17">
        <f t="array" ref="F1207">XLOOKUP(B1207, 'Top 50 Cities in Spain Demograp'!A:A, 'Top 50 Cities in Spain Demograp'!B:B, "No data found", 0, 1)</f>
        <v>201000</v>
      </c>
      <c r="G1207" s="17">
        <f>ROUND(MIN(VLOOKUP(CONCATENATE(C1207, ":", D1207), Pivots_Attractiveness_Score!$C$32:$D$55, 2, FALSE) / E1207, 1), 2)</f>
        <v>1</v>
      </c>
      <c r="H1207" s="17">
        <f t="shared" si="1"/>
        <v>0.64</v>
      </c>
      <c r="I1207" s="17">
        <f t="shared" si="2"/>
        <v>0</v>
      </c>
      <c r="J1207" s="49">
        <f> IFERROR(ROUND((VLOOKUP(B1207, 'Top 50 Cities in Spain Demograp'!A:C, 3, FALSE) - MIN('Top 50 Cities in Spain Demograp'!C:C)) / (MAX('Top 50 Cities in Spain Demograp'!C:C) - MIN('Top 50 Cities in Spain Demograp'!C:C)), 2), "No income data")</f>
        <v>0.49</v>
      </c>
      <c r="K1207" s="49">
        <f t="shared" si="3"/>
        <v>0.51</v>
      </c>
    </row>
    <row r="1208">
      <c r="A1208" s="16" t="s">
        <v>65</v>
      </c>
      <c r="B1208" s="16" t="s">
        <v>95</v>
      </c>
      <c r="C1208" s="16" t="s">
        <v>61</v>
      </c>
      <c r="D1208" s="16" t="s">
        <v>59</v>
      </c>
      <c r="E1208" s="17">
        <v>50.0</v>
      </c>
      <c r="F1208" s="17">
        <f t="array" ref="F1208">XLOOKUP(B1208, 'Top 50 Cities in Spain Demograp'!A:A, 'Top 50 Cities in Spain Demograp'!B:B, "No data found", 0, 1)</f>
        <v>201000</v>
      </c>
      <c r="G1208" s="17">
        <f>ROUND(MIN(VLOOKUP(CONCATENATE(C1208, ":", D1208), Pivots_Attractiveness_Score!$C$32:$D$55, 2, FALSE) / E1208, 1), 2)</f>
        <v>0.9</v>
      </c>
      <c r="H1208" s="17">
        <f t="shared" si="1"/>
        <v>0.48</v>
      </c>
      <c r="I1208" s="17">
        <f t="shared" si="2"/>
        <v>0</v>
      </c>
      <c r="J1208" s="49">
        <f> IFERROR(ROUND((VLOOKUP(B1208, 'Top 50 Cities in Spain Demograp'!A:C, 3, FALSE) - MIN('Top 50 Cities in Spain Demograp'!C:C)) / (MAX('Top 50 Cities in Spain Demograp'!C:C) - MIN('Top 50 Cities in Spain Demograp'!C:C)), 2), "No income data")</f>
        <v>0.49</v>
      </c>
      <c r="K1208" s="49">
        <f t="shared" si="3"/>
        <v>0.42</v>
      </c>
    </row>
    <row r="1209">
      <c r="A1209" s="16" t="s">
        <v>65</v>
      </c>
      <c r="B1209" s="16" t="s">
        <v>95</v>
      </c>
      <c r="C1209" s="16" t="s">
        <v>61</v>
      </c>
      <c r="D1209" s="16" t="s">
        <v>60</v>
      </c>
      <c r="E1209" s="17">
        <v>72.0</v>
      </c>
      <c r="F1209" s="17">
        <f t="array" ref="F1209">XLOOKUP(B1209, 'Top 50 Cities in Spain Demograp'!A:A, 'Top 50 Cities in Spain Demograp'!B:B, "No data found", 0, 1)</f>
        <v>201000</v>
      </c>
      <c r="G1209" s="17">
        <f>ROUND(MIN(VLOOKUP(CONCATENATE(C1209, ":", D1209), Pivots_Attractiveness_Score!$C$32:$D$55, 2, FALSE) / E1209, 1), 2)</f>
        <v>1</v>
      </c>
      <c r="H1209" s="17">
        <f t="shared" si="1"/>
        <v>0.71</v>
      </c>
      <c r="I1209" s="17">
        <f t="shared" si="2"/>
        <v>0</v>
      </c>
      <c r="J1209" s="49">
        <f> IFERROR(ROUND((VLOOKUP(B1209, 'Top 50 Cities in Spain Demograp'!A:C, 3, FALSE) - MIN('Top 50 Cities in Spain Demograp'!C:C)) / (MAX('Top 50 Cities in Spain Demograp'!C:C) - MIN('Top 50 Cities in Spain Demograp'!C:C)), 2), "No income data")</f>
        <v>0.49</v>
      </c>
      <c r="K1209" s="49">
        <f t="shared" si="3"/>
        <v>0.53</v>
      </c>
    </row>
    <row r="1210">
      <c r="A1210" s="16" t="s">
        <v>65</v>
      </c>
      <c r="B1210" s="16" t="s">
        <v>95</v>
      </c>
      <c r="C1210" s="16" t="s">
        <v>62</v>
      </c>
      <c r="D1210" s="16" t="s">
        <v>57</v>
      </c>
      <c r="E1210" s="17">
        <v>65.0</v>
      </c>
      <c r="F1210" s="17">
        <f t="array" ref="F1210">XLOOKUP(B1210, 'Top 50 Cities in Spain Demograp'!A:A, 'Top 50 Cities in Spain Demograp'!B:B, "No data found", 0, 1)</f>
        <v>201000</v>
      </c>
      <c r="G1210" s="17">
        <f>ROUND(MIN(VLOOKUP(CONCATENATE(C1210, ":", D1210), Pivots_Attractiveness_Score!$C$32:$D$55, 2, FALSE) / E1210, 1), 2)</f>
        <v>1</v>
      </c>
      <c r="H1210" s="17">
        <f t="shared" si="1"/>
        <v>0.64</v>
      </c>
      <c r="I1210" s="17">
        <f t="shared" si="2"/>
        <v>0</v>
      </c>
      <c r="J1210" s="49">
        <f> IFERROR(ROUND((VLOOKUP(B1210, 'Top 50 Cities in Spain Demograp'!A:C, 3, FALSE) - MIN('Top 50 Cities in Spain Demograp'!C:C)) / (MAX('Top 50 Cities in Spain Demograp'!C:C) - MIN('Top 50 Cities in Spain Demograp'!C:C)), 2), "No income data")</f>
        <v>0.49</v>
      </c>
      <c r="K1210" s="49">
        <f t="shared" si="3"/>
        <v>0.51</v>
      </c>
    </row>
    <row r="1211">
      <c r="A1211" s="16" t="s">
        <v>65</v>
      </c>
      <c r="B1211" s="16" t="s">
        <v>95</v>
      </c>
      <c r="C1211" s="16" t="s">
        <v>62</v>
      </c>
      <c r="D1211" s="16" t="s">
        <v>58</v>
      </c>
      <c r="E1211" s="17">
        <v>58.0</v>
      </c>
      <c r="F1211" s="17">
        <f t="array" ref="F1211">XLOOKUP(B1211, 'Top 50 Cities in Spain Demograp'!A:A, 'Top 50 Cities in Spain Demograp'!B:B, "No data found", 0, 1)</f>
        <v>201000</v>
      </c>
      <c r="G1211" s="17">
        <f>ROUND(MIN(VLOOKUP(CONCATENATE(C1211, ":", D1211), Pivots_Attractiveness_Score!$C$32:$D$55, 2, FALSE) / E1211, 1), 2)</f>
        <v>1</v>
      </c>
      <c r="H1211" s="17">
        <f t="shared" si="1"/>
        <v>0.56</v>
      </c>
      <c r="I1211" s="17">
        <f t="shared" si="2"/>
        <v>0</v>
      </c>
      <c r="J1211" s="49">
        <f> IFERROR(ROUND((VLOOKUP(B1211, 'Top 50 Cities in Spain Demograp'!A:C, 3, FALSE) - MIN('Top 50 Cities in Spain Demograp'!C:C)) / (MAX('Top 50 Cities in Spain Demograp'!C:C) - MIN('Top 50 Cities in Spain Demograp'!C:C)), 2), "No income data")</f>
        <v>0.49</v>
      </c>
      <c r="K1211" s="49">
        <f t="shared" si="3"/>
        <v>0.47</v>
      </c>
    </row>
    <row r="1212">
      <c r="A1212" s="16" t="s">
        <v>65</v>
      </c>
      <c r="B1212" s="16" t="s">
        <v>95</v>
      </c>
      <c r="C1212" s="16" t="s">
        <v>62</v>
      </c>
      <c r="D1212" s="16" t="s">
        <v>59</v>
      </c>
      <c r="E1212" s="17">
        <v>45.0</v>
      </c>
      <c r="F1212" s="17">
        <f t="array" ref="F1212">XLOOKUP(B1212, 'Top 50 Cities in Spain Demograp'!A:A, 'Top 50 Cities in Spain Demograp'!B:B, "No data found", 0, 1)</f>
        <v>201000</v>
      </c>
      <c r="G1212" s="17">
        <f>ROUND(MIN(VLOOKUP(CONCATENATE(C1212, ":", D1212), Pivots_Attractiveness_Score!$C$32:$D$55, 2, FALSE) / E1212, 1), 2)</f>
        <v>1</v>
      </c>
      <c r="H1212" s="17">
        <f t="shared" si="1"/>
        <v>0.43</v>
      </c>
      <c r="I1212" s="17">
        <f t="shared" si="2"/>
        <v>0</v>
      </c>
      <c r="J1212" s="49">
        <f> IFERROR(ROUND((VLOOKUP(B1212, 'Top 50 Cities in Spain Demograp'!A:C, 3, FALSE) - MIN('Top 50 Cities in Spain Demograp'!C:C)) / (MAX('Top 50 Cities in Spain Demograp'!C:C) - MIN('Top 50 Cities in Spain Demograp'!C:C)), 2), "No income data")</f>
        <v>0.49</v>
      </c>
      <c r="K1212" s="49">
        <f t="shared" si="3"/>
        <v>0.42</v>
      </c>
    </row>
    <row r="1213">
      <c r="A1213" s="16" t="s">
        <v>65</v>
      </c>
      <c r="B1213" s="16" t="s">
        <v>95</v>
      </c>
      <c r="C1213" s="16" t="s">
        <v>62</v>
      </c>
      <c r="D1213" s="16" t="s">
        <v>60</v>
      </c>
      <c r="E1213" s="17">
        <v>55.0</v>
      </c>
      <c r="F1213" s="17">
        <f t="array" ref="F1213">XLOOKUP(B1213, 'Top 50 Cities in Spain Demograp'!A:A, 'Top 50 Cities in Spain Demograp'!B:B, "No data found", 0, 1)</f>
        <v>201000</v>
      </c>
      <c r="G1213" s="17">
        <f>ROUND(MIN(VLOOKUP(CONCATENATE(C1213, ":", D1213), Pivots_Attractiveness_Score!$C$32:$D$55, 2, FALSE) / E1213, 1), 2)</f>
        <v>1</v>
      </c>
      <c r="H1213" s="17">
        <f t="shared" si="1"/>
        <v>0.53</v>
      </c>
      <c r="I1213" s="17">
        <f t="shared" si="2"/>
        <v>0</v>
      </c>
      <c r="J1213" s="49">
        <f> IFERROR(ROUND((VLOOKUP(B1213, 'Top 50 Cities in Spain Demograp'!A:C, 3, FALSE) - MIN('Top 50 Cities in Spain Demograp'!C:C)) / (MAX('Top 50 Cities in Spain Demograp'!C:C) - MIN('Top 50 Cities in Spain Demograp'!C:C)), 2), "No income data")</f>
        <v>0.49</v>
      </c>
      <c r="K1213" s="49">
        <f t="shared" si="3"/>
        <v>0.46</v>
      </c>
    </row>
    <row r="1214">
      <c r="A1214" s="16" t="s">
        <v>65</v>
      </c>
      <c r="B1214" s="16" t="s">
        <v>95</v>
      </c>
      <c r="C1214" s="16" t="s">
        <v>63</v>
      </c>
      <c r="D1214" s="16" t="s">
        <v>57</v>
      </c>
      <c r="E1214" s="17">
        <v>60.0</v>
      </c>
      <c r="F1214" s="17">
        <f t="array" ref="F1214">XLOOKUP(B1214, 'Top 50 Cities in Spain Demograp'!A:A, 'Top 50 Cities in Spain Demograp'!B:B, "No data found", 0, 1)</f>
        <v>201000</v>
      </c>
      <c r="G1214" s="17">
        <f>ROUND(MIN(VLOOKUP(CONCATENATE(C1214, ":", D1214), Pivots_Attractiveness_Score!$C$32:$D$55, 2, FALSE) / E1214, 1), 2)</f>
        <v>1</v>
      </c>
      <c r="H1214" s="17">
        <f t="shared" si="1"/>
        <v>0.58</v>
      </c>
      <c r="I1214" s="17">
        <f t="shared" si="2"/>
        <v>0</v>
      </c>
      <c r="J1214" s="49">
        <f> IFERROR(ROUND((VLOOKUP(B1214, 'Top 50 Cities in Spain Demograp'!A:C, 3, FALSE) - MIN('Top 50 Cities in Spain Demograp'!C:C)) / (MAX('Top 50 Cities in Spain Demograp'!C:C) - MIN('Top 50 Cities in Spain Demograp'!C:C)), 2), "No income data")</f>
        <v>0.49</v>
      </c>
      <c r="K1214" s="49">
        <f t="shared" si="3"/>
        <v>0.48</v>
      </c>
    </row>
    <row r="1215">
      <c r="A1215" s="16" t="s">
        <v>65</v>
      </c>
      <c r="B1215" s="16" t="s">
        <v>95</v>
      </c>
      <c r="C1215" s="16" t="s">
        <v>63</v>
      </c>
      <c r="D1215" s="16" t="s">
        <v>58</v>
      </c>
      <c r="E1215" s="17">
        <v>52.0</v>
      </c>
      <c r="F1215" s="17">
        <f t="array" ref="F1215">XLOOKUP(B1215, 'Top 50 Cities in Spain Demograp'!A:A, 'Top 50 Cities in Spain Demograp'!B:B, "No data found", 0, 1)</f>
        <v>201000</v>
      </c>
      <c r="G1215" s="17">
        <f>ROUND(MIN(VLOOKUP(CONCATENATE(C1215, ":", D1215), Pivots_Attractiveness_Score!$C$32:$D$55, 2, FALSE) / E1215, 1), 2)</f>
        <v>1</v>
      </c>
      <c r="H1215" s="17">
        <f t="shared" si="1"/>
        <v>0.5</v>
      </c>
      <c r="I1215" s="17">
        <f t="shared" si="2"/>
        <v>0</v>
      </c>
      <c r="J1215" s="49">
        <f> IFERROR(ROUND((VLOOKUP(B1215, 'Top 50 Cities in Spain Demograp'!A:C, 3, FALSE) - MIN('Top 50 Cities in Spain Demograp'!C:C)) / (MAX('Top 50 Cities in Spain Demograp'!C:C) - MIN('Top 50 Cities in Spain Demograp'!C:C)), 2), "No income data")</f>
        <v>0.49</v>
      </c>
      <c r="K1215" s="49">
        <f t="shared" si="3"/>
        <v>0.45</v>
      </c>
    </row>
    <row r="1216">
      <c r="A1216" s="16" t="s">
        <v>65</v>
      </c>
      <c r="B1216" s="16" t="s">
        <v>95</v>
      </c>
      <c r="C1216" s="16" t="s">
        <v>63</v>
      </c>
      <c r="D1216" s="16" t="s">
        <v>59</v>
      </c>
      <c r="E1216" s="17">
        <v>40.0</v>
      </c>
      <c r="F1216" s="17">
        <f t="array" ref="F1216">XLOOKUP(B1216, 'Top 50 Cities in Spain Demograp'!A:A, 'Top 50 Cities in Spain Demograp'!B:B, "No data found", 0, 1)</f>
        <v>201000</v>
      </c>
      <c r="G1216" s="17">
        <f>ROUND(MIN(VLOOKUP(CONCATENATE(C1216, ":", D1216), Pivots_Attractiveness_Score!$C$32:$D$55, 2, FALSE) / E1216, 1), 2)</f>
        <v>1</v>
      </c>
      <c r="H1216" s="17">
        <f t="shared" si="1"/>
        <v>0.38</v>
      </c>
      <c r="I1216" s="17">
        <f t="shared" si="2"/>
        <v>0</v>
      </c>
      <c r="J1216" s="49">
        <f> IFERROR(ROUND((VLOOKUP(B1216, 'Top 50 Cities in Spain Demograp'!A:C, 3, FALSE) - MIN('Top 50 Cities in Spain Demograp'!C:C)) / (MAX('Top 50 Cities in Spain Demograp'!C:C) - MIN('Top 50 Cities in Spain Demograp'!C:C)), 2), "No income data")</f>
        <v>0.49</v>
      </c>
      <c r="K1216" s="49">
        <f t="shared" si="3"/>
        <v>0.4</v>
      </c>
    </row>
    <row r="1217">
      <c r="A1217" s="16" t="s">
        <v>65</v>
      </c>
      <c r="B1217" s="16" t="s">
        <v>95</v>
      </c>
      <c r="C1217" s="16" t="s">
        <v>63</v>
      </c>
      <c r="D1217" s="16" t="s">
        <v>60</v>
      </c>
      <c r="E1217" s="17">
        <v>45.0</v>
      </c>
      <c r="F1217" s="17">
        <f t="array" ref="F1217">XLOOKUP(B1217, 'Top 50 Cities in Spain Demograp'!A:A, 'Top 50 Cities in Spain Demograp'!B:B, "No data found", 0, 1)</f>
        <v>201000</v>
      </c>
      <c r="G1217" s="17">
        <f>ROUND(MIN(VLOOKUP(CONCATENATE(C1217, ":", D1217), Pivots_Attractiveness_Score!$C$32:$D$55, 2, FALSE) / E1217, 1), 2)</f>
        <v>1</v>
      </c>
      <c r="H1217" s="17">
        <f t="shared" si="1"/>
        <v>0.43</v>
      </c>
      <c r="I1217" s="17">
        <f t="shared" si="2"/>
        <v>0</v>
      </c>
      <c r="J1217" s="49">
        <f> IFERROR(ROUND((VLOOKUP(B1217, 'Top 50 Cities in Spain Demograp'!A:C, 3, FALSE) - MIN('Top 50 Cities in Spain Demograp'!C:C)) / (MAX('Top 50 Cities in Spain Demograp'!C:C) - MIN('Top 50 Cities in Spain Demograp'!C:C)), 2), "No income data")</f>
        <v>0.49</v>
      </c>
      <c r="K1217" s="49">
        <f t="shared" si="3"/>
        <v>0.42</v>
      </c>
    </row>
    <row r="1218">
      <c r="A1218" s="16" t="s">
        <v>65</v>
      </c>
      <c r="B1218" s="16" t="s">
        <v>95</v>
      </c>
      <c r="C1218" s="16" t="s">
        <v>64</v>
      </c>
      <c r="D1218" s="16" t="s">
        <v>57</v>
      </c>
      <c r="E1218" s="17">
        <v>44.0</v>
      </c>
      <c r="F1218" s="17">
        <f t="array" ref="F1218">XLOOKUP(B1218, 'Top 50 Cities in Spain Demograp'!A:A, 'Top 50 Cities in Spain Demograp'!B:B, "No data found", 0, 1)</f>
        <v>201000</v>
      </c>
      <c r="G1218" s="17">
        <f>ROUND(MIN(VLOOKUP(CONCATENATE(C1218, ":", D1218), Pivots_Attractiveness_Score!$C$32:$D$55, 2, FALSE) / E1218, 1), 2)</f>
        <v>0.95</v>
      </c>
      <c r="H1218" s="17">
        <f t="shared" si="1"/>
        <v>0.42</v>
      </c>
      <c r="I1218" s="17">
        <f t="shared" si="2"/>
        <v>0</v>
      </c>
      <c r="J1218" s="49">
        <f> IFERROR(ROUND((VLOOKUP(B1218, 'Top 50 Cities in Spain Demograp'!A:C, 3, FALSE) - MIN('Top 50 Cities in Spain Demograp'!C:C)) / (MAX('Top 50 Cities in Spain Demograp'!C:C) - MIN('Top 50 Cities in Spain Demograp'!C:C)), 2), "No income data")</f>
        <v>0.49</v>
      </c>
      <c r="K1218" s="49">
        <f t="shared" si="3"/>
        <v>0.41</v>
      </c>
    </row>
    <row r="1219">
      <c r="A1219" s="16" t="s">
        <v>65</v>
      </c>
      <c r="B1219" s="16" t="s">
        <v>95</v>
      </c>
      <c r="C1219" s="16" t="s">
        <v>64</v>
      </c>
      <c r="D1219" s="16" t="s">
        <v>58</v>
      </c>
      <c r="E1219" s="17">
        <v>18.0</v>
      </c>
      <c r="F1219" s="17">
        <f t="array" ref="F1219">XLOOKUP(B1219, 'Top 50 Cities in Spain Demograp'!A:A, 'Top 50 Cities in Spain Demograp'!B:B, "No data found", 0, 1)</f>
        <v>201000</v>
      </c>
      <c r="G1219" s="17">
        <f>ROUND(MIN(VLOOKUP(CONCATENATE(C1219, ":", D1219), Pivots_Attractiveness_Score!$C$32:$D$55, 2, FALSE) / E1219, 1), 2)</f>
        <v>1</v>
      </c>
      <c r="H1219" s="17">
        <f t="shared" si="1"/>
        <v>0.15</v>
      </c>
      <c r="I1219" s="17">
        <f t="shared" si="2"/>
        <v>0</v>
      </c>
      <c r="J1219" s="49">
        <f> IFERROR(ROUND((VLOOKUP(B1219, 'Top 50 Cities in Spain Demograp'!A:C, 3, FALSE) - MIN('Top 50 Cities in Spain Demograp'!C:C)) / (MAX('Top 50 Cities in Spain Demograp'!C:C) - MIN('Top 50 Cities in Spain Demograp'!C:C)), 2), "No income data")</f>
        <v>0.49</v>
      </c>
      <c r="K1219" s="49">
        <f t="shared" si="3"/>
        <v>0.31</v>
      </c>
    </row>
    <row r="1220">
      <c r="A1220" s="16" t="s">
        <v>65</v>
      </c>
      <c r="B1220" s="16" t="s">
        <v>95</v>
      </c>
      <c r="C1220" s="16" t="s">
        <v>64</v>
      </c>
      <c r="D1220" s="16" t="s">
        <v>59</v>
      </c>
      <c r="E1220" s="17">
        <v>32.0</v>
      </c>
      <c r="F1220" s="17">
        <f t="array" ref="F1220">XLOOKUP(B1220, 'Top 50 Cities in Spain Demograp'!A:A, 'Top 50 Cities in Spain Demograp'!B:B, "No data found", 0, 1)</f>
        <v>201000</v>
      </c>
      <c r="G1220" s="17">
        <f>ROUND(MIN(VLOOKUP(CONCATENATE(C1220, ":", D1220), Pivots_Attractiveness_Score!$C$32:$D$55, 2, FALSE) / E1220, 1), 2)</f>
        <v>0.88</v>
      </c>
      <c r="H1220" s="17">
        <f t="shared" si="1"/>
        <v>0.29</v>
      </c>
      <c r="I1220" s="17">
        <f t="shared" si="2"/>
        <v>0</v>
      </c>
      <c r="J1220" s="49">
        <f> IFERROR(ROUND((VLOOKUP(B1220, 'Top 50 Cities in Spain Demograp'!A:C, 3, FALSE) - MIN('Top 50 Cities in Spain Demograp'!C:C)) / (MAX('Top 50 Cities in Spain Demograp'!C:C) - MIN('Top 50 Cities in Spain Demograp'!C:C)), 2), "No income data")</f>
        <v>0.49</v>
      </c>
      <c r="K1220" s="49">
        <f t="shared" si="3"/>
        <v>0.34</v>
      </c>
    </row>
    <row r="1221">
      <c r="A1221" s="16" t="s">
        <v>65</v>
      </c>
      <c r="B1221" s="16" t="s">
        <v>95</v>
      </c>
      <c r="C1221" s="16" t="s">
        <v>64</v>
      </c>
      <c r="D1221" s="16" t="s">
        <v>60</v>
      </c>
      <c r="E1221" s="17">
        <v>16.0</v>
      </c>
      <c r="F1221" s="17">
        <f t="array" ref="F1221">XLOOKUP(B1221, 'Top 50 Cities in Spain Demograp'!A:A, 'Top 50 Cities in Spain Demograp'!B:B, "No data found", 0, 1)</f>
        <v>201000</v>
      </c>
      <c r="G1221" s="17">
        <f>ROUND(MIN(VLOOKUP(CONCATENATE(C1221, ":", D1221), Pivots_Attractiveness_Score!$C$32:$D$55, 2, FALSE) / E1221, 1), 2)</f>
        <v>1</v>
      </c>
      <c r="H1221" s="17">
        <f t="shared" si="1"/>
        <v>0.13</v>
      </c>
      <c r="I1221" s="17">
        <f t="shared" si="2"/>
        <v>0</v>
      </c>
      <c r="J1221" s="49">
        <f> IFERROR(ROUND((VLOOKUP(B1221, 'Top 50 Cities in Spain Demograp'!A:C, 3, FALSE) - MIN('Top 50 Cities in Spain Demograp'!C:C)) / (MAX('Top 50 Cities in Spain Demograp'!C:C) - MIN('Top 50 Cities in Spain Demograp'!C:C)), 2), "No income data")</f>
        <v>0.49</v>
      </c>
      <c r="K1221" s="49">
        <f t="shared" si="3"/>
        <v>0.3</v>
      </c>
    </row>
  </sheetData>
  <autoFilter ref="$A$1:$K$1221">
    <filterColumn colId="0">
      <filters>
        <filter val="ES"/>
      </filters>
    </filterColumn>
  </autoFilter>
  <mergeCells count="1">
    <mergeCell ref="M1:N1"/>
  </mergeCells>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9.38"/>
    <col customWidth="1" min="2" max="2" width="13.5"/>
  </cols>
  <sheetData>
    <row r="1">
      <c r="A1" s="48" t="s">
        <v>243</v>
      </c>
    </row>
    <row r="2">
      <c r="A2" s="50" t="s">
        <v>244</v>
      </c>
      <c r="B2" s="50" t="s">
        <v>245</v>
      </c>
    </row>
    <row r="3">
      <c r="A3" s="51" t="s">
        <v>246</v>
      </c>
      <c r="B3" s="52">
        <v>0.4</v>
      </c>
    </row>
    <row r="4">
      <c r="A4" s="51" t="s">
        <v>182</v>
      </c>
      <c r="B4" s="52">
        <v>0.3</v>
      </c>
    </row>
    <row r="5">
      <c r="A5" s="51" t="s">
        <v>247</v>
      </c>
      <c r="B5" s="53">
        <v>0.2</v>
      </c>
    </row>
    <row r="6">
      <c r="A6" s="51" t="s">
        <v>248</v>
      </c>
      <c r="B6" s="53">
        <v>0.1</v>
      </c>
    </row>
    <row r="8">
      <c r="D8" s="32"/>
    </row>
    <row r="9"/>
    <row r="10"/>
    <row r="11"/>
    <row r="12"/>
    <row r="13"/>
    <row r="14"/>
    <row r="15"/>
    <row r="16"/>
    <row r="17"/>
    <row r="18"/>
    <row r="19"/>
    <row r="20"/>
    <row r="21"/>
    <row r="22"/>
    <row r="23"/>
    <row r="24"/>
    <row r="25"/>
    <row r="26"/>
    <row r="27"/>
    <row r="28"/>
    <row r="29"/>
    <row r="30"/>
    <row r="31"/>
    <row r="32"/>
    <row r="33"/>
    <row r="34"/>
    <row r="35"/>
    <row r="36"/>
    <row r="37"/>
    <row r="38"/>
  </sheetData>
  <mergeCells count="1">
    <mergeCell ref="A1:B1"/>
  </mergeCells>
  <drawing r:id="rId2"/>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8.75"/>
    <col customWidth="1" min="2" max="2" width="13.63"/>
    <col customWidth="1" min="3" max="3" width="13.25"/>
    <col customWidth="1" min="4" max="4" width="7.25"/>
    <col customWidth="1" min="5" max="5" width="16.88"/>
    <col customWidth="1" min="6" max="6" width="8.0"/>
    <col customWidth="1" min="9" max="9" width="12.5"/>
    <col customWidth="1" min="10" max="10" width="15.0"/>
    <col customWidth="1" min="11" max="11" width="13.63"/>
    <col customWidth="1" min="12" max="12" width="12.63"/>
    <col customWidth="1" min="13" max="13" width="16.63"/>
  </cols>
  <sheetData>
    <row r="1">
      <c r="A1" s="55" t="s">
        <v>1</v>
      </c>
      <c r="B1" s="55" t="s">
        <v>250</v>
      </c>
      <c r="C1" s="55" t="s">
        <v>251</v>
      </c>
      <c r="I1" s="6"/>
      <c r="J1" s="6"/>
      <c r="K1" s="6"/>
      <c r="M1" s="6"/>
      <c r="N1" s="6"/>
    </row>
    <row r="2">
      <c r="A2" s="56" t="s">
        <v>66</v>
      </c>
      <c r="B2" s="11">
        <f t="array" ref="B2">XLOOKUP(A2,'MAS - graph'!$A$9:$A$38,'MAS - graph'!$B$9:$B$38)</f>
        <v>0.8015384615</v>
      </c>
      <c r="C2" s="57">
        <f t="shared" ref="C2:C6" si="1"> ROUND((B2 / SUM($B$2:$B$6)) * 500000, 2)</f>
        <v>133738.81</v>
      </c>
      <c r="J2" s="58" t="s">
        <v>252</v>
      </c>
    </row>
    <row r="3">
      <c r="A3" s="56" t="s">
        <v>67</v>
      </c>
      <c r="B3" s="11">
        <f t="array" ref="B3">XLOOKUP(A3,'MAS - graph'!$A$9:$A$38,'MAS - graph'!$B$9:$B$38)</f>
        <v>0.6341176471</v>
      </c>
      <c r="C3" s="57">
        <f t="shared" si="1"/>
        <v>105804.21</v>
      </c>
      <c r="I3" s="6" t="s">
        <v>1</v>
      </c>
      <c r="J3" s="6" t="s">
        <v>253</v>
      </c>
      <c r="K3" s="6" t="s">
        <v>58</v>
      </c>
      <c r="L3" s="6" t="s">
        <v>57</v>
      </c>
      <c r="M3" s="6" t="s">
        <v>254</v>
      </c>
      <c r="N3" s="6" t="s">
        <v>255</v>
      </c>
    </row>
    <row r="4">
      <c r="A4" s="56" t="s">
        <v>73</v>
      </c>
      <c r="B4" s="11">
        <f t="array" ref="B4">XLOOKUP(A4,'MAS - graph'!$A$9:$A$38,'MAS - graph'!$B$9:$B$38)</f>
        <v>0.524</v>
      </c>
      <c r="C4" s="57">
        <f t="shared" si="1"/>
        <v>87430.79</v>
      </c>
      <c r="I4" s="6" t="s">
        <v>66</v>
      </c>
      <c r="J4" s="18">
        <v>0.15254237288135594</v>
      </c>
      <c r="K4" s="18">
        <v>0.28278322925958965</v>
      </c>
      <c r="L4" s="18">
        <v>0.3256021409455843</v>
      </c>
      <c r="M4" s="18">
        <v>0.23907225691347012</v>
      </c>
      <c r="N4" s="59">
        <f t="shared" ref="N4:N8" si="2">SUM(J4:M4)</f>
        <v>1</v>
      </c>
    </row>
    <row r="5">
      <c r="A5" s="56" t="s">
        <v>71</v>
      </c>
      <c r="B5" s="11">
        <f t="array" ref="B5">XLOOKUP(A5,'MAS - graph'!$A$9:$A$38,'MAS - graph'!$B$9:$B$38)</f>
        <v>0.5265</v>
      </c>
      <c r="C5" s="57">
        <f t="shared" si="1"/>
        <v>87847.92</v>
      </c>
      <c r="I5" s="6" t="s">
        <v>67</v>
      </c>
      <c r="J5" s="18">
        <v>0.1966041108132261</v>
      </c>
      <c r="K5" s="18">
        <v>0.26899016979445933</v>
      </c>
      <c r="L5" s="18">
        <v>0.3145665773011618</v>
      </c>
      <c r="M5" s="18">
        <v>0.21983914209115282</v>
      </c>
      <c r="N5" s="59">
        <f t="shared" si="2"/>
        <v>1</v>
      </c>
    </row>
    <row r="6">
      <c r="A6" s="56" t="s">
        <v>68</v>
      </c>
      <c r="B6" s="11">
        <f t="array" ref="B6">XLOOKUP(A6,'MAS - graph'!$A$9:$A$38,'MAS - graph'!$B$9:$B$38)</f>
        <v>0.5105</v>
      </c>
      <c r="C6" s="57">
        <f t="shared" si="1"/>
        <v>85178.28</v>
      </c>
      <c r="I6" s="6" t="s">
        <v>73</v>
      </c>
      <c r="J6" s="18">
        <v>0.2804027885360186</v>
      </c>
      <c r="K6" s="18">
        <v>0.24709527498063516</v>
      </c>
      <c r="L6" s="18">
        <v>0.2726568551510457</v>
      </c>
      <c r="M6" s="18">
        <v>0.19984508133230056</v>
      </c>
      <c r="N6" s="59">
        <f t="shared" si="2"/>
        <v>1</v>
      </c>
    </row>
    <row r="7">
      <c r="C7" s="33">
        <f>ROUND(SUM(C2:C6),0)</f>
        <v>500000</v>
      </c>
      <c r="I7" s="6" t="s">
        <v>71</v>
      </c>
      <c r="J7" s="18">
        <v>0.26006441223832527</v>
      </c>
      <c r="K7" s="18">
        <v>0.24557165861513688</v>
      </c>
      <c r="L7" s="18">
        <v>0.28502415458937197</v>
      </c>
      <c r="M7" s="18">
        <v>0.20933977455716588</v>
      </c>
      <c r="N7" s="59">
        <f t="shared" si="2"/>
        <v>1</v>
      </c>
    </row>
    <row r="8">
      <c r="I8" s="6" t="s">
        <v>68</v>
      </c>
      <c r="J8" s="18">
        <v>0.21691176470588236</v>
      </c>
      <c r="K8" s="18">
        <v>0.2647058823529412</v>
      </c>
      <c r="L8" s="18">
        <v>0.30974264705882354</v>
      </c>
      <c r="M8" s="18">
        <v>0.20863970588235295</v>
      </c>
      <c r="N8" s="59">
        <f t="shared" si="2"/>
        <v>1</v>
      </c>
    </row>
    <row r="10">
      <c r="A10" s="55" t="s">
        <v>1</v>
      </c>
      <c r="B10" s="55" t="s">
        <v>253</v>
      </c>
      <c r="C10" s="55" t="s">
        <v>58</v>
      </c>
      <c r="D10" s="55" t="s">
        <v>57</v>
      </c>
      <c r="E10" s="55" t="s">
        <v>254</v>
      </c>
      <c r="F10" s="55" t="s">
        <v>255</v>
      </c>
    </row>
    <row r="11">
      <c r="A11" s="56" t="s">
        <v>66</v>
      </c>
      <c r="B11" s="60">
        <f t="shared" ref="B11:B15" si="3">J4*C2</f>
        <v>20400.83542</v>
      </c>
      <c r="C11" s="60">
        <f t="shared" ref="C11:C15" si="4">K4*C2</f>
        <v>37819.09257</v>
      </c>
      <c r="D11" s="60">
        <f t="shared" ref="D11:D15" si="5">L4*C2</f>
        <v>43545.64286</v>
      </c>
      <c r="E11" s="60">
        <f t="shared" ref="E11:E15" si="6">M4*C2</f>
        <v>31973.23914</v>
      </c>
      <c r="F11" s="61">
        <f t="shared" ref="F11:F15" si="7">SUM(B11:E11)</f>
        <v>133738.81</v>
      </c>
      <c r="G11" s="62">
        <f t="shared" ref="G11:G16" si="8">F11-C2</f>
        <v>0</v>
      </c>
    </row>
    <row r="12">
      <c r="A12" s="56" t="s">
        <v>67</v>
      </c>
      <c r="B12" s="60">
        <f t="shared" si="3"/>
        <v>20801.54263</v>
      </c>
      <c r="C12" s="60">
        <f t="shared" si="4"/>
        <v>28460.29241</v>
      </c>
      <c r="D12" s="60">
        <f t="shared" si="5"/>
        <v>33282.4682</v>
      </c>
      <c r="E12" s="60">
        <f t="shared" si="6"/>
        <v>23259.90676</v>
      </c>
      <c r="F12" s="61">
        <f t="shared" si="7"/>
        <v>105804.21</v>
      </c>
      <c r="G12" s="62">
        <f t="shared" si="8"/>
        <v>0</v>
      </c>
    </row>
    <row r="13">
      <c r="A13" s="56" t="s">
        <v>73</v>
      </c>
      <c r="B13" s="60">
        <f t="shared" si="3"/>
        <v>24515.83732</v>
      </c>
      <c r="C13" s="60">
        <f t="shared" si="4"/>
        <v>21603.7351</v>
      </c>
      <c r="D13" s="60">
        <f t="shared" si="5"/>
        <v>23838.60424</v>
      </c>
      <c r="E13" s="60">
        <f t="shared" si="6"/>
        <v>17472.61334</v>
      </c>
      <c r="F13" s="61">
        <f t="shared" si="7"/>
        <v>87430.79</v>
      </c>
      <c r="G13" s="62">
        <f t="shared" si="8"/>
        <v>0</v>
      </c>
    </row>
    <row r="14">
      <c r="A14" s="56" t="s">
        <v>71</v>
      </c>
      <c r="B14" s="60">
        <f t="shared" si="3"/>
        <v>22846.11768</v>
      </c>
      <c r="C14" s="60">
        <f t="shared" si="4"/>
        <v>21572.95942</v>
      </c>
      <c r="D14" s="60">
        <f t="shared" si="5"/>
        <v>25038.77913</v>
      </c>
      <c r="E14" s="60">
        <f t="shared" si="6"/>
        <v>18390.06377</v>
      </c>
      <c r="F14" s="61">
        <f t="shared" si="7"/>
        <v>87847.92</v>
      </c>
      <c r="G14" s="62">
        <f t="shared" si="8"/>
        <v>0</v>
      </c>
    </row>
    <row r="15">
      <c r="A15" s="56" t="s">
        <v>68</v>
      </c>
      <c r="B15" s="60">
        <f t="shared" si="3"/>
        <v>18476.17103</v>
      </c>
      <c r="C15" s="60">
        <f t="shared" si="4"/>
        <v>22547.19176</v>
      </c>
      <c r="D15" s="60">
        <f t="shared" si="5"/>
        <v>26383.34592</v>
      </c>
      <c r="E15" s="60">
        <f t="shared" si="6"/>
        <v>17771.57129</v>
      </c>
      <c r="F15" s="61">
        <f t="shared" si="7"/>
        <v>85178.28</v>
      </c>
      <c r="G15" s="62">
        <f t="shared" si="8"/>
        <v>0</v>
      </c>
    </row>
    <row r="16">
      <c r="F16" s="63">
        <f>SUM(F11:F15)</f>
        <v>500000.01</v>
      </c>
      <c r="G16" s="62">
        <f t="shared" si="8"/>
        <v>0.01000000007</v>
      </c>
    </row>
  </sheetData>
  <mergeCells count="994">
    <mergeCell ref="K1:L1"/>
    <mergeCell ref="J2:N2"/>
    <mergeCell ref="K9:L9"/>
    <mergeCell ref="K10:L10"/>
    <mergeCell ref="K11:L11"/>
    <mergeCell ref="K12:L12"/>
    <mergeCell ref="K13:L13"/>
    <mergeCell ref="K14:L14"/>
    <mergeCell ref="K15:L15"/>
    <mergeCell ref="K16:L16"/>
    <mergeCell ref="K17:L17"/>
    <mergeCell ref="K18:L18"/>
    <mergeCell ref="K19:L19"/>
    <mergeCell ref="K20:L20"/>
    <mergeCell ref="K21:L21"/>
    <mergeCell ref="K22:L22"/>
    <mergeCell ref="K23:L23"/>
    <mergeCell ref="K24:L24"/>
    <mergeCell ref="K25:L25"/>
    <mergeCell ref="K26:L26"/>
    <mergeCell ref="K27:L27"/>
    <mergeCell ref="K28:L28"/>
    <mergeCell ref="K29:L29"/>
    <mergeCell ref="K30:L30"/>
    <mergeCell ref="K31:L31"/>
    <mergeCell ref="K32:L32"/>
    <mergeCell ref="K33:L33"/>
    <mergeCell ref="K34:L34"/>
    <mergeCell ref="K35:L35"/>
    <mergeCell ref="K36:L36"/>
    <mergeCell ref="K37:L37"/>
    <mergeCell ref="K38:L38"/>
    <mergeCell ref="K39:L39"/>
    <mergeCell ref="K40:L40"/>
    <mergeCell ref="K41:L41"/>
    <mergeCell ref="K42:L42"/>
    <mergeCell ref="K43:L43"/>
    <mergeCell ref="K44:L44"/>
    <mergeCell ref="K45:L45"/>
    <mergeCell ref="K46:L46"/>
    <mergeCell ref="K47:L47"/>
    <mergeCell ref="K48:L48"/>
    <mergeCell ref="K49:L49"/>
    <mergeCell ref="K50:L50"/>
    <mergeCell ref="K51:L51"/>
    <mergeCell ref="K52:L52"/>
    <mergeCell ref="K53:L53"/>
    <mergeCell ref="K54:L54"/>
    <mergeCell ref="K55:L55"/>
    <mergeCell ref="K56:L56"/>
    <mergeCell ref="K57:L57"/>
    <mergeCell ref="K58:L58"/>
    <mergeCell ref="K59:L59"/>
    <mergeCell ref="K60:L60"/>
    <mergeCell ref="K61:L61"/>
    <mergeCell ref="K62:L62"/>
    <mergeCell ref="K63:L63"/>
    <mergeCell ref="K64:L64"/>
    <mergeCell ref="K65:L65"/>
    <mergeCell ref="K66:L66"/>
    <mergeCell ref="K67:L67"/>
    <mergeCell ref="K68:L68"/>
    <mergeCell ref="K69:L69"/>
    <mergeCell ref="K70:L70"/>
    <mergeCell ref="K71:L71"/>
    <mergeCell ref="K72:L72"/>
    <mergeCell ref="K73:L73"/>
    <mergeCell ref="K74:L74"/>
    <mergeCell ref="K75:L75"/>
    <mergeCell ref="K76:L76"/>
    <mergeCell ref="K77:L77"/>
    <mergeCell ref="K78:L78"/>
    <mergeCell ref="K79:L79"/>
    <mergeCell ref="K80:L80"/>
    <mergeCell ref="K81:L81"/>
    <mergeCell ref="K82:L82"/>
    <mergeCell ref="K83:L83"/>
    <mergeCell ref="K84:L84"/>
    <mergeCell ref="K85:L85"/>
    <mergeCell ref="K86:L86"/>
    <mergeCell ref="K87:L87"/>
    <mergeCell ref="K88:L88"/>
    <mergeCell ref="K89:L89"/>
    <mergeCell ref="K90:L90"/>
    <mergeCell ref="K91:L91"/>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46:L146"/>
    <mergeCell ref="K147:L147"/>
    <mergeCell ref="K148:L148"/>
    <mergeCell ref="K149:L149"/>
    <mergeCell ref="K150:L150"/>
    <mergeCell ref="K151:L151"/>
    <mergeCell ref="K152:L152"/>
    <mergeCell ref="K153:L153"/>
    <mergeCell ref="K154:L154"/>
    <mergeCell ref="K155:L155"/>
    <mergeCell ref="K156:L156"/>
    <mergeCell ref="K157:L157"/>
    <mergeCell ref="K158:L158"/>
    <mergeCell ref="K159:L159"/>
    <mergeCell ref="K160:L160"/>
    <mergeCell ref="K161:L161"/>
    <mergeCell ref="K162:L162"/>
    <mergeCell ref="K163:L163"/>
    <mergeCell ref="K164:L164"/>
    <mergeCell ref="K165:L165"/>
    <mergeCell ref="K166:L166"/>
    <mergeCell ref="K167:L167"/>
    <mergeCell ref="K168:L168"/>
    <mergeCell ref="K169:L169"/>
    <mergeCell ref="K170:L170"/>
    <mergeCell ref="K171:L171"/>
    <mergeCell ref="K172:L172"/>
    <mergeCell ref="K173:L173"/>
    <mergeCell ref="K174:L174"/>
    <mergeCell ref="K175:L175"/>
    <mergeCell ref="K176:L176"/>
    <mergeCell ref="K177:L177"/>
    <mergeCell ref="K178:L178"/>
    <mergeCell ref="K179:L179"/>
    <mergeCell ref="K180:L180"/>
    <mergeCell ref="K181:L181"/>
    <mergeCell ref="K182:L182"/>
    <mergeCell ref="K183:L183"/>
    <mergeCell ref="K184:L184"/>
    <mergeCell ref="K185:L185"/>
    <mergeCell ref="K186:L186"/>
    <mergeCell ref="K187:L187"/>
    <mergeCell ref="K188:L188"/>
    <mergeCell ref="K189:L189"/>
    <mergeCell ref="K190:L190"/>
    <mergeCell ref="K191:L191"/>
    <mergeCell ref="K192:L192"/>
    <mergeCell ref="K193:L193"/>
    <mergeCell ref="K194:L194"/>
    <mergeCell ref="K195:L195"/>
    <mergeCell ref="K196:L196"/>
    <mergeCell ref="K197:L197"/>
    <mergeCell ref="K198:L198"/>
    <mergeCell ref="K199:L199"/>
    <mergeCell ref="K200:L200"/>
    <mergeCell ref="K201:L201"/>
    <mergeCell ref="K202:L202"/>
    <mergeCell ref="K203:L203"/>
    <mergeCell ref="K204:L204"/>
    <mergeCell ref="K205:L205"/>
    <mergeCell ref="K206:L206"/>
    <mergeCell ref="K207:L207"/>
    <mergeCell ref="K208:L208"/>
    <mergeCell ref="K209:L209"/>
    <mergeCell ref="K210:L210"/>
    <mergeCell ref="K211:L211"/>
    <mergeCell ref="K212:L212"/>
    <mergeCell ref="K213:L213"/>
    <mergeCell ref="K214:L214"/>
    <mergeCell ref="K215:L215"/>
    <mergeCell ref="K216:L216"/>
    <mergeCell ref="K217:L217"/>
    <mergeCell ref="K218:L218"/>
    <mergeCell ref="K219:L219"/>
    <mergeCell ref="K220:L220"/>
    <mergeCell ref="K221:L221"/>
    <mergeCell ref="K222:L222"/>
    <mergeCell ref="K223:L223"/>
    <mergeCell ref="K224:L224"/>
    <mergeCell ref="K225:L225"/>
    <mergeCell ref="K226:L226"/>
    <mergeCell ref="K227:L227"/>
    <mergeCell ref="K228:L228"/>
    <mergeCell ref="K229:L229"/>
    <mergeCell ref="K230:L230"/>
    <mergeCell ref="K231:L231"/>
    <mergeCell ref="K232:L232"/>
    <mergeCell ref="K233:L233"/>
    <mergeCell ref="K234:L234"/>
    <mergeCell ref="K235:L235"/>
    <mergeCell ref="K236:L236"/>
    <mergeCell ref="K237:L237"/>
    <mergeCell ref="K238:L238"/>
    <mergeCell ref="K239:L239"/>
    <mergeCell ref="K240:L240"/>
    <mergeCell ref="K241:L241"/>
    <mergeCell ref="K242:L242"/>
    <mergeCell ref="K243:L243"/>
    <mergeCell ref="K244:L244"/>
    <mergeCell ref="K245:L245"/>
    <mergeCell ref="K246:L246"/>
    <mergeCell ref="K247:L247"/>
    <mergeCell ref="K248:L248"/>
    <mergeCell ref="K249:L249"/>
    <mergeCell ref="K250:L250"/>
    <mergeCell ref="K251:L251"/>
    <mergeCell ref="K252:L252"/>
    <mergeCell ref="K253:L253"/>
    <mergeCell ref="K254:L254"/>
    <mergeCell ref="K255:L255"/>
    <mergeCell ref="K256:L256"/>
    <mergeCell ref="K257:L257"/>
    <mergeCell ref="K258:L258"/>
    <mergeCell ref="K259:L259"/>
    <mergeCell ref="K260:L260"/>
    <mergeCell ref="K261:L261"/>
    <mergeCell ref="K262:L262"/>
    <mergeCell ref="K263:L263"/>
    <mergeCell ref="K264:L264"/>
    <mergeCell ref="K265:L265"/>
    <mergeCell ref="K266:L266"/>
    <mergeCell ref="K267:L267"/>
    <mergeCell ref="K268:L268"/>
    <mergeCell ref="K269:L269"/>
    <mergeCell ref="K270:L270"/>
    <mergeCell ref="K271:L271"/>
    <mergeCell ref="K272:L272"/>
    <mergeCell ref="K273:L273"/>
    <mergeCell ref="K274:L274"/>
    <mergeCell ref="K275:L275"/>
    <mergeCell ref="K276:L276"/>
    <mergeCell ref="K277:L277"/>
    <mergeCell ref="K278:L278"/>
    <mergeCell ref="K279:L279"/>
    <mergeCell ref="K280:L280"/>
    <mergeCell ref="K281:L281"/>
    <mergeCell ref="K282:L282"/>
    <mergeCell ref="K283:L283"/>
    <mergeCell ref="K284:L284"/>
    <mergeCell ref="K285:L285"/>
    <mergeCell ref="K286:L286"/>
    <mergeCell ref="K287:L287"/>
    <mergeCell ref="K288:L288"/>
    <mergeCell ref="K289:L289"/>
    <mergeCell ref="K290:L290"/>
    <mergeCell ref="K291:L291"/>
    <mergeCell ref="K292:L292"/>
    <mergeCell ref="K293:L293"/>
    <mergeCell ref="K294:L294"/>
    <mergeCell ref="K295:L295"/>
    <mergeCell ref="K296:L296"/>
    <mergeCell ref="K297:L297"/>
    <mergeCell ref="K298:L298"/>
    <mergeCell ref="K299:L299"/>
    <mergeCell ref="K300:L300"/>
    <mergeCell ref="K301:L301"/>
    <mergeCell ref="K302:L302"/>
    <mergeCell ref="K303:L303"/>
    <mergeCell ref="K304:L304"/>
    <mergeCell ref="K305:L305"/>
    <mergeCell ref="K306:L306"/>
    <mergeCell ref="K307:L307"/>
    <mergeCell ref="K308:L308"/>
    <mergeCell ref="K309:L309"/>
    <mergeCell ref="K310:L310"/>
    <mergeCell ref="K311:L311"/>
    <mergeCell ref="K312:L312"/>
    <mergeCell ref="K313:L313"/>
    <mergeCell ref="K314:L314"/>
    <mergeCell ref="K315:L315"/>
    <mergeCell ref="K316:L316"/>
    <mergeCell ref="K317:L317"/>
    <mergeCell ref="K318:L318"/>
    <mergeCell ref="K319:L319"/>
    <mergeCell ref="K320:L320"/>
    <mergeCell ref="K321:L321"/>
    <mergeCell ref="K322:L322"/>
    <mergeCell ref="K323:L323"/>
    <mergeCell ref="K324:L324"/>
    <mergeCell ref="K325:L325"/>
    <mergeCell ref="K326:L326"/>
    <mergeCell ref="K327:L327"/>
    <mergeCell ref="K328:L328"/>
    <mergeCell ref="K329:L329"/>
    <mergeCell ref="K330:L330"/>
    <mergeCell ref="K331:L331"/>
    <mergeCell ref="K332:L332"/>
    <mergeCell ref="K333:L333"/>
    <mergeCell ref="K334:L334"/>
    <mergeCell ref="K335:L335"/>
    <mergeCell ref="K336:L336"/>
    <mergeCell ref="K337:L337"/>
    <mergeCell ref="K338:L338"/>
    <mergeCell ref="K339:L339"/>
    <mergeCell ref="K340:L340"/>
    <mergeCell ref="K341:L341"/>
    <mergeCell ref="K342:L342"/>
    <mergeCell ref="K343:L343"/>
    <mergeCell ref="K344:L344"/>
    <mergeCell ref="K345:L345"/>
    <mergeCell ref="K346:L346"/>
    <mergeCell ref="K347:L347"/>
    <mergeCell ref="K348:L348"/>
    <mergeCell ref="K349:L349"/>
    <mergeCell ref="K693:L693"/>
    <mergeCell ref="K694:L694"/>
    <mergeCell ref="K695:L695"/>
    <mergeCell ref="K696:L696"/>
    <mergeCell ref="K697:L697"/>
    <mergeCell ref="K698:L698"/>
    <mergeCell ref="K699:L699"/>
    <mergeCell ref="K700:L700"/>
    <mergeCell ref="K701:L701"/>
    <mergeCell ref="K702:L702"/>
    <mergeCell ref="K703:L703"/>
    <mergeCell ref="K704:L704"/>
    <mergeCell ref="K705:L705"/>
    <mergeCell ref="K706:L706"/>
    <mergeCell ref="K707:L707"/>
    <mergeCell ref="K708:L708"/>
    <mergeCell ref="K709:L709"/>
    <mergeCell ref="K710:L710"/>
    <mergeCell ref="K711:L711"/>
    <mergeCell ref="K712:L712"/>
    <mergeCell ref="K713:L713"/>
    <mergeCell ref="K714:L714"/>
    <mergeCell ref="K715:L715"/>
    <mergeCell ref="K716:L716"/>
    <mergeCell ref="K717:L717"/>
    <mergeCell ref="K718:L718"/>
    <mergeCell ref="K719:L719"/>
    <mergeCell ref="K720:L720"/>
    <mergeCell ref="K721:L721"/>
    <mergeCell ref="K722:L722"/>
    <mergeCell ref="K723:L723"/>
    <mergeCell ref="K724:L724"/>
    <mergeCell ref="K725:L725"/>
    <mergeCell ref="K726:L726"/>
    <mergeCell ref="K727:L727"/>
    <mergeCell ref="K728:L728"/>
    <mergeCell ref="K729:L729"/>
    <mergeCell ref="K730:L730"/>
    <mergeCell ref="K731:L731"/>
    <mergeCell ref="K732:L732"/>
    <mergeCell ref="K733:L733"/>
    <mergeCell ref="K734:L734"/>
    <mergeCell ref="K735:L735"/>
    <mergeCell ref="K736:L736"/>
    <mergeCell ref="K737:L737"/>
    <mergeCell ref="K738:L738"/>
    <mergeCell ref="K739:L739"/>
    <mergeCell ref="K740:L740"/>
    <mergeCell ref="K741:L741"/>
    <mergeCell ref="K742:L742"/>
    <mergeCell ref="K743:L743"/>
    <mergeCell ref="K744:L744"/>
    <mergeCell ref="K745:L745"/>
    <mergeCell ref="K746:L746"/>
    <mergeCell ref="K747:L747"/>
    <mergeCell ref="K748:L748"/>
    <mergeCell ref="K749:L749"/>
    <mergeCell ref="K750:L750"/>
    <mergeCell ref="K751:L751"/>
    <mergeCell ref="K752:L752"/>
    <mergeCell ref="K753:L753"/>
    <mergeCell ref="K754:L754"/>
    <mergeCell ref="K755:L755"/>
    <mergeCell ref="K756:L756"/>
    <mergeCell ref="K757:L757"/>
    <mergeCell ref="K758:L758"/>
    <mergeCell ref="K759:L759"/>
    <mergeCell ref="K760:L760"/>
    <mergeCell ref="K761:L761"/>
    <mergeCell ref="K762:L762"/>
    <mergeCell ref="K763:L763"/>
    <mergeCell ref="K764:L764"/>
    <mergeCell ref="K765:L765"/>
    <mergeCell ref="K766:L766"/>
    <mergeCell ref="K767:L767"/>
    <mergeCell ref="K768:L768"/>
    <mergeCell ref="K769:L769"/>
    <mergeCell ref="K770:L770"/>
    <mergeCell ref="K771:L771"/>
    <mergeCell ref="K772:L772"/>
    <mergeCell ref="K773:L773"/>
    <mergeCell ref="K774:L774"/>
    <mergeCell ref="K775:L775"/>
    <mergeCell ref="K776:L776"/>
    <mergeCell ref="K777:L777"/>
    <mergeCell ref="K778:L778"/>
    <mergeCell ref="K779:L779"/>
    <mergeCell ref="K780:L780"/>
    <mergeCell ref="K781:L781"/>
    <mergeCell ref="K782:L782"/>
    <mergeCell ref="K783:L783"/>
    <mergeCell ref="K784:L784"/>
    <mergeCell ref="K785:L785"/>
    <mergeCell ref="K786:L786"/>
    <mergeCell ref="K787:L787"/>
    <mergeCell ref="K788:L788"/>
    <mergeCell ref="K789:L789"/>
    <mergeCell ref="K790:L790"/>
    <mergeCell ref="K791:L791"/>
    <mergeCell ref="K792:L792"/>
    <mergeCell ref="K793:L793"/>
    <mergeCell ref="K794:L794"/>
    <mergeCell ref="K795:L795"/>
    <mergeCell ref="K796:L796"/>
    <mergeCell ref="K797:L797"/>
    <mergeCell ref="K798:L798"/>
    <mergeCell ref="K799:L799"/>
    <mergeCell ref="K800:L800"/>
    <mergeCell ref="K801:L801"/>
    <mergeCell ref="K802:L802"/>
    <mergeCell ref="K803:L803"/>
    <mergeCell ref="K804:L804"/>
    <mergeCell ref="K805:L805"/>
    <mergeCell ref="K806:L806"/>
    <mergeCell ref="K807:L807"/>
    <mergeCell ref="K808:L808"/>
    <mergeCell ref="K809:L809"/>
    <mergeCell ref="K810:L810"/>
    <mergeCell ref="K811:L811"/>
    <mergeCell ref="K812:L812"/>
    <mergeCell ref="K813:L813"/>
    <mergeCell ref="K814:L814"/>
    <mergeCell ref="K815:L815"/>
    <mergeCell ref="K816:L816"/>
    <mergeCell ref="K817:L817"/>
    <mergeCell ref="K818:L818"/>
    <mergeCell ref="K819:L819"/>
    <mergeCell ref="K820:L820"/>
    <mergeCell ref="K821:L821"/>
    <mergeCell ref="K822:L822"/>
    <mergeCell ref="K823:L823"/>
    <mergeCell ref="K824:L824"/>
    <mergeCell ref="K825:L825"/>
    <mergeCell ref="K826:L826"/>
    <mergeCell ref="K827:L827"/>
    <mergeCell ref="K828:L828"/>
    <mergeCell ref="K829:L829"/>
    <mergeCell ref="K830:L830"/>
    <mergeCell ref="K831:L831"/>
    <mergeCell ref="K832:L832"/>
    <mergeCell ref="K833:L833"/>
    <mergeCell ref="K834:L834"/>
    <mergeCell ref="K835:L835"/>
    <mergeCell ref="K836:L836"/>
    <mergeCell ref="K837:L837"/>
    <mergeCell ref="K838:L838"/>
    <mergeCell ref="K839:L839"/>
    <mergeCell ref="K840:L840"/>
    <mergeCell ref="K841:L841"/>
    <mergeCell ref="K842:L842"/>
    <mergeCell ref="K843:L843"/>
    <mergeCell ref="K844:L844"/>
    <mergeCell ref="K845:L845"/>
    <mergeCell ref="K846:L846"/>
    <mergeCell ref="K847:L847"/>
    <mergeCell ref="K848:L848"/>
    <mergeCell ref="K849:L849"/>
    <mergeCell ref="K850:L850"/>
    <mergeCell ref="K851:L851"/>
    <mergeCell ref="K852:L852"/>
    <mergeCell ref="K853:L853"/>
    <mergeCell ref="K854:L854"/>
    <mergeCell ref="K855:L855"/>
    <mergeCell ref="K856:L856"/>
    <mergeCell ref="K857:L857"/>
    <mergeCell ref="K858:L858"/>
    <mergeCell ref="K859:L859"/>
    <mergeCell ref="K860:L860"/>
    <mergeCell ref="K861:L861"/>
    <mergeCell ref="K862:L862"/>
    <mergeCell ref="K863:L863"/>
    <mergeCell ref="K864:L864"/>
    <mergeCell ref="K865:L865"/>
    <mergeCell ref="K866:L866"/>
    <mergeCell ref="K867:L867"/>
    <mergeCell ref="K868:L868"/>
    <mergeCell ref="K869:L869"/>
    <mergeCell ref="K870:L870"/>
    <mergeCell ref="K871:L871"/>
    <mergeCell ref="K872:L872"/>
    <mergeCell ref="K873:L873"/>
    <mergeCell ref="K874:L874"/>
    <mergeCell ref="K875:L875"/>
    <mergeCell ref="K876:L876"/>
    <mergeCell ref="K877:L877"/>
    <mergeCell ref="K878:L878"/>
    <mergeCell ref="K879:L879"/>
    <mergeCell ref="K880:L880"/>
    <mergeCell ref="K881:L881"/>
    <mergeCell ref="K882:L882"/>
    <mergeCell ref="K883:L883"/>
    <mergeCell ref="K884:L884"/>
    <mergeCell ref="K885:L885"/>
    <mergeCell ref="K886:L886"/>
    <mergeCell ref="K887:L887"/>
    <mergeCell ref="K888:L888"/>
    <mergeCell ref="K889:L889"/>
    <mergeCell ref="K890:L890"/>
    <mergeCell ref="K891:L891"/>
    <mergeCell ref="K892:L892"/>
    <mergeCell ref="K893:L893"/>
    <mergeCell ref="K894:L894"/>
    <mergeCell ref="K895:L895"/>
    <mergeCell ref="K896:L896"/>
    <mergeCell ref="K897:L897"/>
    <mergeCell ref="K898:L898"/>
    <mergeCell ref="K899:L899"/>
    <mergeCell ref="K900:L900"/>
    <mergeCell ref="K901:L901"/>
    <mergeCell ref="K902:L902"/>
    <mergeCell ref="K903:L903"/>
    <mergeCell ref="K904:L904"/>
    <mergeCell ref="K905:L905"/>
    <mergeCell ref="K906:L906"/>
    <mergeCell ref="K907:L907"/>
    <mergeCell ref="K908:L908"/>
    <mergeCell ref="K909:L909"/>
    <mergeCell ref="K910:L910"/>
    <mergeCell ref="K911:L911"/>
    <mergeCell ref="K912:L912"/>
    <mergeCell ref="K913:L913"/>
    <mergeCell ref="K914:L914"/>
    <mergeCell ref="K915:L915"/>
    <mergeCell ref="K916:L916"/>
    <mergeCell ref="K917:L917"/>
    <mergeCell ref="K918:L918"/>
    <mergeCell ref="K919:L919"/>
    <mergeCell ref="K920:L920"/>
    <mergeCell ref="K921:L921"/>
    <mergeCell ref="K922:L922"/>
    <mergeCell ref="K923:L923"/>
    <mergeCell ref="K924:L924"/>
    <mergeCell ref="K925:L925"/>
    <mergeCell ref="K926:L926"/>
    <mergeCell ref="K927:L927"/>
    <mergeCell ref="K928:L928"/>
    <mergeCell ref="K929:L929"/>
    <mergeCell ref="K930:L930"/>
    <mergeCell ref="K931:L931"/>
    <mergeCell ref="K932:L932"/>
    <mergeCell ref="K933:L933"/>
    <mergeCell ref="K934:L934"/>
    <mergeCell ref="K935:L935"/>
    <mergeCell ref="K936:L936"/>
    <mergeCell ref="K937:L937"/>
    <mergeCell ref="K994:L994"/>
    <mergeCell ref="K995:L995"/>
    <mergeCell ref="K996:L996"/>
    <mergeCell ref="K997:L997"/>
    <mergeCell ref="K998:L998"/>
    <mergeCell ref="K999:L999"/>
    <mergeCell ref="K1000:L1000"/>
    <mergeCell ref="K987:L987"/>
    <mergeCell ref="K988:L988"/>
    <mergeCell ref="K989:L989"/>
    <mergeCell ref="K990:L990"/>
    <mergeCell ref="K991:L991"/>
    <mergeCell ref="K992:L992"/>
    <mergeCell ref="K993:L993"/>
    <mergeCell ref="K938:L938"/>
    <mergeCell ref="K939:L939"/>
    <mergeCell ref="K940:L940"/>
    <mergeCell ref="K941:L941"/>
    <mergeCell ref="K942:L942"/>
    <mergeCell ref="K943:L943"/>
    <mergeCell ref="K944:L944"/>
    <mergeCell ref="K945:L945"/>
    <mergeCell ref="K946:L946"/>
    <mergeCell ref="K947:L947"/>
    <mergeCell ref="K948:L948"/>
    <mergeCell ref="K949:L949"/>
    <mergeCell ref="K950:L950"/>
    <mergeCell ref="K951:L951"/>
    <mergeCell ref="K952:L952"/>
    <mergeCell ref="K953:L953"/>
    <mergeCell ref="K954:L954"/>
    <mergeCell ref="K955:L955"/>
    <mergeCell ref="K956:L956"/>
    <mergeCell ref="K957:L957"/>
    <mergeCell ref="K958:L958"/>
    <mergeCell ref="K959:L959"/>
    <mergeCell ref="K960:L960"/>
    <mergeCell ref="K961:L961"/>
    <mergeCell ref="K962:L962"/>
    <mergeCell ref="K963:L963"/>
    <mergeCell ref="K964:L964"/>
    <mergeCell ref="K965:L965"/>
    <mergeCell ref="K966:L966"/>
    <mergeCell ref="K967:L967"/>
    <mergeCell ref="K968:L968"/>
    <mergeCell ref="K969:L969"/>
    <mergeCell ref="K970:L970"/>
    <mergeCell ref="K971:L971"/>
    <mergeCell ref="K972:L972"/>
    <mergeCell ref="K973:L973"/>
    <mergeCell ref="K974:L974"/>
    <mergeCell ref="K975:L975"/>
    <mergeCell ref="K976:L976"/>
    <mergeCell ref="K977:L977"/>
    <mergeCell ref="K978:L978"/>
    <mergeCell ref="K979:L979"/>
    <mergeCell ref="K980:L980"/>
    <mergeCell ref="K981:L981"/>
    <mergeCell ref="K982:L982"/>
    <mergeCell ref="K983:L983"/>
    <mergeCell ref="K984:L984"/>
    <mergeCell ref="K985:L985"/>
    <mergeCell ref="K986:L986"/>
    <mergeCell ref="K350:L350"/>
    <mergeCell ref="K351:L351"/>
    <mergeCell ref="K352:L352"/>
    <mergeCell ref="K353:L353"/>
    <mergeCell ref="K354:L354"/>
    <mergeCell ref="K355:L355"/>
    <mergeCell ref="K356:L356"/>
    <mergeCell ref="K357:L357"/>
    <mergeCell ref="K358:L358"/>
    <mergeCell ref="K359:L359"/>
    <mergeCell ref="K360:L360"/>
    <mergeCell ref="K361:L361"/>
    <mergeCell ref="K362:L362"/>
    <mergeCell ref="K363:L363"/>
    <mergeCell ref="K364:L364"/>
    <mergeCell ref="K365:L365"/>
    <mergeCell ref="K366:L366"/>
    <mergeCell ref="K367:L367"/>
    <mergeCell ref="K368:L368"/>
    <mergeCell ref="K369:L369"/>
    <mergeCell ref="K370:L370"/>
    <mergeCell ref="K371:L371"/>
    <mergeCell ref="K372:L372"/>
    <mergeCell ref="K373:L373"/>
    <mergeCell ref="K374:L374"/>
    <mergeCell ref="K375:L375"/>
    <mergeCell ref="K376:L376"/>
    <mergeCell ref="K377:L377"/>
    <mergeCell ref="K378:L378"/>
    <mergeCell ref="K379:L379"/>
    <mergeCell ref="K380:L380"/>
    <mergeCell ref="K381:L381"/>
    <mergeCell ref="K382:L382"/>
    <mergeCell ref="K383:L383"/>
    <mergeCell ref="K384:L384"/>
    <mergeCell ref="K385:L385"/>
    <mergeCell ref="K386:L386"/>
    <mergeCell ref="K387:L387"/>
    <mergeCell ref="K388:L388"/>
    <mergeCell ref="K389:L389"/>
    <mergeCell ref="K390:L390"/>
    <mergeCell ref="K391:L391"/>
    <mergeCell ref="K392:L392"/>
    <mergeCell ref="K393:L393"/>
    <mergeCell ref="K394:L394"/>
    <mergeCell ref="K395:L395"/>
    <mergeCell ref="K396:L396"/>
    <mergeCell ref="K397:L397"/>
    <mergeCell ref="K398:L398"/>
    <mergeCell ref="K399:L399"/>
    <mergeCell ref="K400:L400"/>
    <mergeCell ref="K401:L401"/>
    <mergeCell ref="K402:L402"/>
    <mergeCell ref="K403:L403"/>
    <mergeCell ref="K404:L404"/>
    <mergeCell ref="K405:L405"/>
    <mergeCell ref="K406:L406"/>
    <mergeCell ref="K407:L407"/>
    <mergeCell ref="K408:L408"/>
    <mergeCell ref="K409:L409"/>
    <mergeCell ref="K410:L410"/>
    <mergeCell ref="K411:L411"/>
    <mergeCell ref="K412:L412"/>
    <mergeCell ref="K413:L413"/>
    <mergeCell ref="K414:L414"/>
    <mergeCell ref="K415:L415"/>
    <mergeCell ref="K416:L416"/>
    <mergeCell ref="K417:L417"/>
    <mergeCell ref="K418:L418"/>
    <mergeCell ref="K419:L419"/>
    <mergeCell ref="K420:L420"/>
    <mergeCell ref="K421:L421"/>
    <mergeCell ref="K422:L422"/>
    <mergeCell ref="K423:L423"/>
    <mergeCell ref="K424:L424"/>
    <mergeCell ref="K425:L425"/>
    <mergeCell ref="K426:L426"/>
    <mergeCell ref="K427:L427"/>
    <mergeCell ref="K428:L428"/>
    <mergeCell ref="K429:L429"/>
    <mergeCell ref="K430:L430"/>
    <mergeCell ref="K431:L431"/>
    <mergeCell ref="K432:L432"/>
    <mergeCell ref="K433:L433"/>
    <mergeCell ref="K434:L434"/>
    <mergeCell ref="K435:L435"/>
    <mergeCell ref="K436:L436"/>
    <mergeCell ref="K437:L437"/>
    <mergeCell ref="K438:L438"/>
    <mergeCell ref="K439:L439"/>
    <mergeCell ref="K440:L440"/>
    <mergeCell ref="K441:L441"/>
    <mergeCell ref="K442:L442"/>
    <mergeCell ref="K443:L443"/>
    <mergeCell ref="K444:L444"/>
    <mergeCell ref="K445:L445"/>
    <mergeCell ref="K446:L446"/>
    <mergeCell ref="K447:L447"/>
    <mergeCell ref="K448:L448"/>
    <mergeCell ref="K449:L449"/>
    <mergeCell ref="K450:L450"/>
    <mergeCell ref="K451:L451"/>
    <mergeCell ref="K452:L452"/>
    <mergeCell ref="K453:L453"/>
    <mergeCell ref="K454:L454"/>
    <mergeCell ref="K455:L455"/>
    <mergeCell ref="K456:L456"/>
    <mergeCell ref="K457:L457"/>
    <mergeCell ref="K458:L458"/>
    <mergeCell ref="K459:L459"/>
    <mergeCell ref="K460:L460"/>
    <mergeCell ref="K461:L461"/>
    <mergeCell ref="K462:L462"/>
    <mergeCell ref="K463:L463"/>
    <mergeCell ref="K464:L464"/>
    <mergeCell ref="K465:L465"/>
    <mergeCell ref="K466:L466"/>
    <mergeCell ref="K467:L467"/>
    <mergeCell ref="K468:L468"/>
    <mergeCell ref="K469:L469"/>
    <mergeCell ref="K470:L470"/>
    <mergeCell ref="K471:L471"/>
    <mergeCell ref="K472:L472"/>
    <mergeCell ref="K473:L473"/>
    <mergeCell ref="K474:L474"/>
    <mergeCell ref="K475:L475"/>
    <mergeCell ref="K476:L476"/>
    <mergeCell ref="K477:L477"/>
    <mergeCell ref="K478:L478"/>
    <mergeCell ref="K479:L479"/>
    <mergeCell ref="K480:L480"/>
    <mergeCell ref="K481:L481"/>
    <mergeCell ref="K482:L482"/>
    <mergeCell ref="K483:L483"/>
    <mergeCell ref="K484:L484"/>
    <mergeCell ref="K485:L485"/>
    <mergeCell ref="K486:L486"/>
    <mergeCell ref="K487:L487"/>
    <mergeCell ref="K488:L488"/>
    <mergeCell ref="K489:L489"/>
    <mergeCell ref="K490:L490"/>
    <mergeCell ref="K491:L491"/>
    <mergeCell ref="K492:L492"/>
    <mergeCell ref="K493:L493"/>
    <mergeCell ref="K494:L494"/>
    <mergeCell ref="K495:L495"/>
    <mergeCell ref="K496:L496"/>
    <mergeCell ref="K497:L497"/>
    <mergeCell ref="K498:L498"/>
    <mergeCell ref="K499:L499"/>
    <mergeCell ref="K500:L500"/>
    <mergeCell ref="K501:L501"/>
    <mergeCell ref="K502:L502"/>
    <mergeCell ref="K503:L503"/>
    <mergeCell ref="K504:L504"/>
    <mergeCell ref="K505:L505"/>
    <mergeCell ref="K506:L506"/>
    <mergeCell ref="K507:L507"/>
    <mergeCell ref="K508:L508"/>
    <mergeCell ref="K509:L509"/>
    <mergeCell ref="K510:L510"/>
    <mergeCell ref="K511:L511"/>
    <mergeCell ref="K512:L512"/>
    <mergeCell ref="K513:L513"/>
    <mergeCell ref="K514:L514"/>
    <mergeCell ref="K515:L515"/>
    <mergeCell ref="K516:L516"/>
    <mergeCell ref="K517:L517"/>
    <mergeCell ref="K518:L518"/>
    <mergeCell ref="K519:L519"/>
    <mergeCell ref="K520:L520"/>
    <mergeCell ref="K521:L521"/>
    <mergeCell ref="K522:L522"/>
    <mergeCell ref="K523:L523"/>
    <mergeCell ref="K524:L524"/>
    <mergeCell ref="K525:L525"/>
    <mergeCell ref="K526:L526"/>
    <mergeCell ref="K527:L527"/>
    <mergeCell ref="K528:L528"/>
    <mergeCell ref="K529:L529"/>
    <mergeCell ref="K530:L530"/>
    <mergeCell ref="K531:L531"/>
    <mergeCell ref="K532:L532"/>
    <mergeCell ref="K533:L533"/>
    <mergeCell ref="K534:L534"/>
    <mergeCell ref="K535:L535"/>
    <mergeCell ref="K536:L536"/>
    <mergeCell ref="K537:L537"/>
    <mergeCell ref="K538:L538"/>
    <mergeCell ref="K539:L539"/>
    <mergeCell ref="K540:L540"/>
    <mergeCell ref="K541:L541"/>
    <mergeCell ref="K542:L542"/>
    <mergeCell ref="K543:L543"/>
    <mergeCell ref="K544:L544"/>
    <mergeCell ref="K545:L545"/>
    <mergeCell ref="K546:L546"/>
    <mergeCell ref="K547:L547"/>
    <mergeCell ref="K548:L548"/>
    <mergeCell ref="K549:L549"/>
    <mergeCell ref="K550:L550"/>
    <mergeCell ref="K551:L551"/>
    <mergeCell ref="K552:L552"/>
    <mergeCell ref="K553:L553"/>
    <mergeCell ref="K554:L554"/>
    <mergeCell ref="K555:L555"/>
    <mergeCell ref="K556:L556"/>
    <mergeCell ref="K557:L557"/>
    <mergeCell ref="K558:L558"/>
    <mergeCell ref="K559:L559"/>
    <mergeCell ref="K560:L560"/>
    <mergeCell ref="K561:L561"/>
    <mergeCell ref="K562:L562"/>
    <mergeCell ref="K563:L563"/>
    <mergeCell ref="K564:L564"/>
    <mergeCell ref="K565:L565"/>
    <mergeCell ref="K566:L566"/>
    <mergeCell ref="K567:L567"/>
    <mergeCell ref="K568:L568"/>
    <mergeCell ref="K569:L569"/>
    <mergeCell ref="K570:L570"/>
    <mergeCell ref="K571:L571"/>
    <mergeCell ref="K572:L572"/>
    <mergeCell ref="K573:L573"/>
    <mergeCell ref="K574:L574"/>
    <mergeCell ref="K575:L575"/>
    <mergeCell ref="K576:L576"/>
    <mergeCell ref="K577:L577"/>
    <mergeCell ref="K578:L578"/>
    <mergeCell ref="K579:L579"/>
    <mergeCell ref="K580:L580"/>
    <mergeCell ref="K581:L581"/>
    <mergeCell ref="K582:L582"/>
    <mergeCell ref="K583:L583"/>
    <mergeCell ref="K584:L584"/>
    <mergeCell ref="K585:L585"/>
    <mergeCell ref="K586:L586"/>
    <mergeCell ref="K587:L587"/>
    <mergeCell ref="K588:L588"/>
    <mergeCell ref="K589:L589"/>
    <mergeCell ref="K590:L590"/>
    <mergeCell ref="K591:L591"/>
    <mergeCell ref="K592:L592"/>
    <mergeCell ref="K593:L593"/>
    <mergeCell ref="K594:L594"/>
    <mergeCell ref="K595:L595"/>
    <mergeCell ref="K596:L596"/>
    <mergeCell ref="K597:L597"/>
    <mergeCell ref="K598:L598"/>
    <mergeCell ref="K599:L599"/>
    <mergeCell ref="K600:L600"/>
    <mergeCell ref="K601:L601"/>
    <mergeCell ref="K602:L602"/>
    <mergeCell ref="K603:L603"/>
    <mergeCell ref="K604:L604"/>
    <mergeCell ref="K605:L605"/>
    <mergeCell ref="K606:L606"/>
    <mergeCell ref="K607:L607"/>
    <mergeCell ref="K608:L608"/>
    <mergeCell ref="K609:L609"/>
    <mergeCell ref="K610:L610"/>
    <mergeCell ref="K611:L611"/>
    <mergeCell ref="K612:L612"/>
    <mergeCell ref="K613:L613"/>
    <mergeCell ref="K614:L614"/>
    <mergeCell ref="K615:L615"/>
    <mergeCell ref="K616:L616"/>
    <mergeCell ref="K617:L617"/>
    <mergeCell ref="K618:L618"/>
    <mergeCell ref="K619:L619"/>
    <mergeCell ref="K620:L620"/>
    <mergeCell ref="K621:L621"/>
    <mergeCell ref="K622:L622"/>
    <mergeCell ref="K623:L623"/>
    <mergeCell ref="K624:L624"/>
    <mergeCell ref="K625:L625"/>
    <mergeCell ref="K626:L626"/>
    <mergeCell ref="K627:L627"/>
    <mergeCell ref="K628:L628"/>
    <mergeCell ref="K629:L629"/>
    <mergeCell ref="K630:L630"/>
    <mergeCell ref="K631:L631"/>
    <mergeCell ref="K632:L632"/>
    <mergeCell ref="K633:L633"/>
    <mergeCell ref="K634:L634"/>
    <mergeCell ref="K635:L635"/>
    <mergeCell ref="K636:L636"/>
    <mergeCell ref="K637:L637"/>
    <mergeCell ref="K638:L638"/>
    <mergeCell ref="K639:L639"/>
    <mergeCell ref="K640:L640"/>
    <mergeCell ref="K641:L641"/>
    <mergeCell ref="K642:L642"/>
    <mergeCell ref="K643:L643"/>
    <mergeCell ref="K644:L644"/>
    <mergeCell ref="K645:L645"/>
    <mergeCell ref="K646:L646"/>
    <mergeCell ref="K647:L647"/>
    <mergeCell ref="K648:L648"/>
    <mergeCell ref="K649:L649"/>
    <mergeCell ref="K650:L650"/>
    <mergeCell ref="K651:L651"/>
    <mergeCell ref="K652:L652"/>
    <mergeCell ref="K653:L653"/>
    <mergeCell ref="K654:L654"/>
    <mergeCell ref="K655:L655"/>
    <mergeCell ref="K656:L656"/>
    <mergeCell ref="K657:L657"/>
    <mergeCell ref="K658:L658"/>
    <mergeCell ref="K659:L659"/>
    <mergeCell ref="K660:L660"/>
    <mergeCell ref="K661:L661"/>
    <mergeCell ref="K662:L662"/>
    <mergeCell ref="K663:L663"/>
    <mergeCell ref="K664:L664"/>
    <mergeCell ref="K665:L665"/>
    <mergeCell ref="K666:L666"/>
    <mergeCell ref="K667:L667"/>
    <mergeCell ref="K668:L668"/>
    <mergeCell ref="K669:L669"/>
    <mergeCell ref="K670:L670"/>
    <mergeCell ref="K671:L671"/>
    <mergeCell ref="K672:L672"/>
    <mergeCell ref="K673:L673"/>
    <mergeCell ref="K674:L674"/>
    <mergeCell ref="K675:L675"/>
    <mergeCell ref="K676:L676"/>
    <mergeCell ref="K677:L677"/>
    <mergeCell ref="K678:L678"/>
    <mergeCell ref="K679:L679"/>
    <mergeCell ref="K680:L680"/>
    <mergeCell ref="K681:L681"/>
    <mergeCell ref="K682:L682"/>
    <mergeCell ref="K683:L683"/>
    <mergeCell ref="K684:L684"/>
    <mergeCell ref="K685:L685"/>
    <mergeCell ref="K686:L686"/>
    <mergeCell ref="K687:L687"/>
    <mergeCell ref="K688:L688"/>
    <mergeCell ref="K689:L689"/>
    <mergeCell ref="K690:L690"/>
    <mergeCell ref="K691:L691"/>
    <mergeCell ref="K692:L692"/>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15.25"/>
    <col customWidth="1" min="5" max="5" width="18.88"/>
  </cols>
  <sheetData>
    <row r="1">
      <c r="A1" s="1" t="s">
        <v>52</v>
      </c>
      <c r="B1" s="1" t="s">
        <v>1</v>
      </c>
      <c r="C1" s="1" t="s">
        <v>2</v>
      </c>
      <c r="D1" s="1" t="s">
        <v>53</v>
      </c>
      <c r="E1" s="1" t="s">
        <v>54</v>
      </c>
    </row>
    <row r="2">
      <c r="A2" s="16" t="s">
        <v>65</v>
      </c>
      <c r="B2" s="16" t="s">
        <v>66</v>
      </c>
      <c r="C2" s="16" t="s">
        <v>56</v>
      </c>
      <c r="D2" s="16" t="s">
        <v>57</v>
      </c>
      <c r="E2" s="17">
        <v>100.0</v>
      </c>
    </row>
    <row r="3">
      <c r="A3" s="16" t="s">
        <v>65</v>
      </c>
      <c r="B3" s="16" t="s">
        <v>66</v>
      </c>
      <c r="C3" s="16" t="s">
        <v>56</v>
      </c>
      <c r="D3" s="16" t="s">
        <v>58</v>
      </c>
      <c r="E3" s="17">
        <v>98.0</v>
      </c>
    </row>
    <row r="4">
      <c r="A4" s="16" t="s">
        <v>65</v>
      </c>
      <c r="B4" s="16" t="s">
        <v>66</v>
      </c>
      <c r="C4" s="16" t="s">
        <v>56</v>
      </c>
      <c r="D4" s="16" t="s">
        <v>59</v>
      </c>
      <c r="E4" s="17">
        <v>75.0</v>
      </c>
    </row>
    <row r="5">
      <c r="A5" s="16" t="s">
        <v>65</v>
      </c>
      <c r="B5" s="16" t="s">
        <v>66</v>
      </c>
      <c r="C5" s="16" t="s">
        <v>56</v>
      </c>
      <c r="D5" s="16" t="s">
        <v>60</v>
      </c>
      <c r="E5" s="17">
        <v>60.0</v>
      </c>
    </row>
    <row r="6">
      <c r="A6" s="16" t="s">
        <v>65</v>
      </c>
      <c r="B6" s="16" t="s">
        <v>66</v>
      </c>
      <c r="C6" s="16" t="s">
        <v>61</v>
      </c>
      <c r="D6" s="16" t="s">
        <v>57</v>
      </c>
      <c r="E6" s="17">
        <v>72.0</v>
      </c>
    </row>
    <row r="7">
      <c r="A7" s="16" t="s">
        <v>65</v>
      </c>
      <c r="B7" s="16" t="s">
        <v>66</v>
      </c>
      <c r="C7" s="16" t="s">
        <v>61</v>
      </c>
      <c r="D7" s="16" t="s">
        <v>58</v>
      </c>
      <c r="E7" s="17">
        <v>65.0</v>
      </c>
    </row>
    <row r="8">
      <c r="A8" s="16" t="s">
        <v>65</v>
      </c>
      <c r="B8" s="16" t="s">
        <v>66</v>
      </c>
      <c r="C8" s="16" t="s">
        <v>61</v>
      </c>
      <c r="D8" s="16" t="s">
        <v>59</v>
      </c>
      <c r="E8" s="17">
        <v>55.0</v>
      </c>
    </row>
    <row r="9">
      <c r="A9" s="16" t="s">
        <v>65</v>
      </c>
      <c r="B9" s="16" t="s">
        <v>66</v>
      </c>
      <c r="C9" s="16" t="s">
        <v>61</v>
      </c>
      <c r="D9" s="16" t="s">
        <v>60</v>
      </c>
      <c r="E9" s="17">
        <v>40.0</v>
      </c>
    </row>
    <row r="10">
      <c r="A10" s="16" t="s">
        <v>65</v>
      </c>
      <c r="B10" s="16" t="s">
        <v>66</v>
      </c>
      <c r="C10" s="16" t="s">
        <v>62</v>
      </c>
      <c r="D10" s="16" t="s">
        <v>57</v>
      </c>
      <c r="E10" s="17">
        <v>80.0</v>
      </c>
    </row>
    <row r="11">
      <c r="A11" s="16" t="s">
        <v>65</v>
      </c>
      <c r="B11" s="16" t="s">
        <v>66</v>
      </c>
      <c r="C11" s="16" t="s">
        <v>62</v>
      </c>
      <c r="D11" s="16" t="s">
        <v>58</v>
      </c>
      <c r="E11" s="17">
        <v>72.0</v>
      </c>
    </row>
    <row r="12">
      <c r="A12" s="16" t="s">
        <v>65</v>
      </c>
      <c r="B12" s="16" t="s">
        <v>66</v>
      </c>
      <c r="C12" s="16" t="s">
        <v>62</v>
      </c>
      <c r="D12" s="16" t="s">
        <v>59</v>
      </c>
      <c r="E12" s="17">
        <v>60.0</v>
      </c>
    </row>
    <row r="13">
      <c r="A13" s="16" t="s">
        <v>65</v>
      </c>
      <c r="B13" s="16" t="s">
        <v>66</v>
      </c>
      <c r="C13" s="16" t="s">
        <v>62</v>
      </c>
      <c r="D13" s="16" t="s">
        <v>60</v>
      </c>
      <c r="E13" s="17">
        <v>35.0</v>
      </c>
    </row>
    <row r="14">
      <c r="A14" s="16" t="s">
        <v>65</v>
      </c>
      <c r="B14" s="16" t="s">
        <v>66</v>
      </c>
      <c r="C14" s="16" t="s">
        <v>63</v>
      </c>
      <c r="D14" s="16" t="s">
        <v>57</v>
      </c>
      <c r="E14" s="17">
        <v>75.0</v>
      </c>
    </row>
    <row r="15">
      <c r="A15" s="16" t="s">
        <v>65</v>
      </c>
      <c r="B15" s="16" t="s">
        <v>66</v>
      </c>
      <c r="C15" s="16" t="s">
        <v>63</v>
      </c>
      <c r="D15" s="16" t="s">
        <v>58</v>
      </c>
      <c r="E15" s="17">
        <v>68.0</v>
      </c>
    </row>
    <row r="16">
      <c r="A16" s="16" t="s">
        <v>65</v>
      </c>
      <c r="B16" s="16" t="s">
        <v>66</v>
      </c>
      <c r="C16" s="16" t="s">
        <v>63</v>
      </c>
      <c r="D16" s="16" t="s">
        <v>59</v>
      </c>
      <c r="E16" s="17">
        <v>50.0</v>
      </c>
    </row>
    <row r="17">
      <c r="A17" s="16" t="s">
        <v>65</v>
      </c>
      <c r="B17" s="16" t="s">
        <v>66</v>
      </c>
      <c r="C17" s="16" t="s">
        <v>63</v>
      </c>
      <c r="D17" s="16" t="s">
        <v>60</v>
      </c>
      <c r="E17" s="17">
        <v>30.0</v>
      </c>
    </row>
    <row r="18">
      <c r="A18" s="16" t="s">
        <v>65</v>
      </c>
      <c r="B18" s="16" t="s">
        <v>66</v>
      </c>
      <c r="C18" s="16" t="s">
        <v>64</v>
      </c>
      <c r="D18" s="16" t="s">
        <v>57</v>
      </c>
      <c r="E18" s="17">
        <v>38.0</v>
      </c>
    </row>
    <row r="19">
      <c r="A19" s="16" t="s">
        <v>65</v>
      </c>
      <c r="B19" s="16" t="s">
        <v>66</v>
      </c>
      <c r="C19" s="16" t="s">
        <v>64</v>
      </c>
      <c r="D19" s="16" t="s">
        <v>58</v>
      </c>
      <c r="E19" s="17">
        <v>14.0</v>
      </c>
    </row>
    <row r="20">
      <c r="A20" s="16" t="s">
        <v>65</v>
      </c>
      <c r="B20" s="16" t="s">
        <v>66</v>
      </c>
      <c r="C20" s="16" t="s">
        <v>64</v>
      </c>
      <c r="D20" s="16" t="s">
        <v>59</v>
      </c>
      <c r="E20" s="17">
        <v>28.0</v>
      </c>
    </row>
    <row r="21">
      <c r="A21" s="16" t="s">
        <v>65</v>
      </c>
      <c r="B21" s="16" t="s">
        <v>66</v>
      </c>
      <c r="C21" s="16" t="s">
        <v>64</v>
      </c>
      <c r="D21" s="16" t="s">
        <v>60</v>
      </c>
      <c r="E21" s="17">
        <v>6.0</v>
      </c>
    </row>
    <row r="22">
      <c r="A22" s="16" t="s">
        <v>65</v>
      </c>
      <c r="B22" s="16" t="s">
        <v>67</v>
      </c>
      <c r="C22" s="16" t="s">
        <v>56</v>
      </c>
      <c r="D22" s="16" t="s">
        <v>57</v>
      </c>
      <c r="E22" s="17">
        <v>95.0</v>
      </c>
    </row>
    <row r="23">
      <c r="A23" s="16" t="s">
        <v>65</v>
      </c>
      <c r="B23" s="16" t="s">
        <v>67</v>
      </c>
      <c r="C23" s="16" t="s">
        <v>56</v>
      </c>
      <c r="D23" s="16" t="s">
        <v>58</v>
      </c>
      <c r="E23" s="17">
        <v>92.0</v>
      </c>
    </row>
    <row r="24">
      <c r="A24" s="16" t="s">
        <v>65</v>
      </c>
      <c r="B24" s="16" t="s">
        <v>67</v>
      </c>
      <c r="C24" s="16" t="s">
        <v>56</v>
      </c>
      <c r="D24" s="16" t="s">
        <v>59</v>
      </c>
      <c r="E24" s="17">
        <v>70.0</v>
      </c>
    </row>
    <row r="25">
      <c r="A25" s="16" t="s">
        <v>65</v>
      </c>
      <c r="B25" s="16" t="s">
        <v>67</v>
      </c>
      <c r="C25" s="16" t="s">
        <v>56</v>
      </c>
      <c r="D25" s="16" t="s">
        <v>60</v>
      </c>
      <c r="E25" s="17">
        <v>72.0</v>
      </c>
    </row>
    <row r="26">
      <c r="A26" s="16" t="s">
        <v>65</v>
      </c>
      <c r="B26" s="16" t="s">
        <v>67</v>
      </c>
      <c r="C26" s="16" t="s">
        <v>61</v>
      </c>
      <c r="D26" s="16" t="s">
        <v>57</v>
      </c>
      <c r="E26" s="17">
        <v>70.0</v>
      </c>
    </row>
    <row r="27">
      <c r="A27" s="16" t="s">
        <v>65</v>
      </c>
      <c r="B27" s="16" t="s">
        <v>67</v>
      </c>
      <c r="C27" s="16" t="s">
        <v>61</v>
      </c>
      <c r="D27" s="16" t="s">
        <v>58</v>
      </c>
      <c r="E27" s="17">
        <v>62.0</v>
      </c>
    </row>
    <row r="28">
      <c r="A28" s="16" t="s">
        <v>65</v>
      </c>
      <c r="B28" s="16" t="s">
        <v>67</v>
      </c>
      <c r="C28" s="16" t="s">
        <v>61</v>
      </c>
      <c r="D28" s="16" t="s">
        <v>59</v>
      </c>
      <c r="E28" s="17">
        <v>48.0</v>
      </c>
    </row>
    <row r="29">
      <c r="A29" s="16" t="s">
        <v>65</v>
      </c>
      <c r="B29" s="16" t="s">
        <v>67</v>
      </c>
      <c r="C29" s="16" t="s">
        <v>61</v>
      </c>
      <c r="D29" s="16" t="s">
        <v>60</v>
      </c>
      <c r="E29" s="17">
        <v>55.0</v>
      </c>
    </row>
    <row r="30">
      <c r="A30" s="16" t="s">
        <v>65</v>
      </c>
      <c r="B30" s="16" t="s">
        <v>67</v>
      </c>
      <c r="C30" s="16" t="s">
        <v>62</v>
      </c>
      <c r="D30" s="16" t="s">
        <v>57</v>
      </c>
      <c r="E30" s="17">
        <v>78.0</v>
      </c>
    </row>
    <row r="31">
      <c r="A31" s="16" t="s">
        <v>65</v>
      </c>
      <c r="B31" s="16" t="s">
        <v>67</v>
      </c>
      <c r="C31" s="16" t="s">
        <v>62</v>
      </c>
      <c r="D31" s="16" t="s">
        <v>58</v>
      </c>
      <c r="E31" s="17">
        <v>70.0</v>
      </c>
    </row>
    <row r="32">
      <c r="A32" s="16" t="s">
        <v>65</v>
      </c>
      <c r="B32" s="16" t="s">
        <v>67</v>
      </c>
      <c r="C32" s="16" t="s">
        <v>62</v>
      </c>
      <c r="D32" s="16" t="s">
        <v>59</v>
      </c>
      <c r="E32" s="17">
        <v>58.0</v>
      </c>
    </row>
    <row r="33">
      <c r="A33" s="16" t="s">
        <v>65</v>
      </c>
      <c r="B33" s="16" t="s">
        <v>67</v>
      </c>
      <c r="C33" s="16" t="s">
        <v>62</v>
      </c>
      <c r="D33" s="16" t="s">
        <v>60</v>
      </c>
      <c r="E33" s="17">
        <v>45.0</v>
      </c>
    </row>
    <row r="34">
      <c r="A34" s="16" t="s">
        <v>65</v>
      </c>
      <c r="B34" s="16" t="s">
        <v>67</v>
      </c>
      <c r="C34" s="16" t="s">
        <v>63</v>
      </c>
      <c r="D34" s="16" t="s">
        <v>57</v>
      </c>
      <c r="E34" s="17">
        <v>74.0</v>
      </c>
    </row>
    <row r="35">
      <c r="A35" s="16" t="s">
        <v>65</v>
      </c>
      <c r="B35" s="16" t="s">
        <v>67</v>
      </c>
      <c r="C35" s="16" t="s">
        <v>63</v>
      </c>
      <c r="D35" s="16" t="s">
        <v>58</v>
      </c>
      <c r="E35" s="17">
        <v>65.0</v>
      </c>
    </row>
    <row r="36">
      <c r="A36" s="16" t="s">
        <v>65</v>
      </c>
      <c r="B36" s="16" t="s">
        <v>67</v>
      </c>
      <c r="C36" s="16" t="s">
        <v>63</v>
      </c>
      <c r="D36" s="16" t="s">
        <v>59</v>
      </c>
      <c r="E36" s="17">
        <v>48.0</v>
      </c>
    </row>
    <row r="37">
      <c r="A37" s="16" t="s">
        <v>65</v>
      </c>
      <c r="B37" s="16" t="s">
        <v>67</v>
      </c>
      <c r="C37" s="16" t="s">
        <v>63</v>
      </c>
      <c r="D37" s="16" t="s">
        <v>60</v>
      </c>
      <c r="E37" s="17">
        <v>40.0</v>
      </c>
    </row>
    <row r="38">
      <c r="A38" s="16" t="s">
        <v>65</v>
      </c>
      <c r="B38" s="16" t="s">
        <v>67</v>
      </c>
      <c r="C38" s="16" t="s">
        <v>64</v>
      </c>
      <c r="D38" s="16" t="s">
        <v>57</v>
      </c>
      <c r="E38" s="17">
        <v>35.0</v>
      </c>
    </row>
    <row r="39">
      <c r="A39" s="16" t="s">
        <v>65</v>
      </c>
      <c r="B39" s="16" t="s">
        <v>67</v>
      </c>
      <c r="C39" s="16" t="s">
        <v>64</v>
      </c>
      <c r="D39" s="16" t="s">
        <v>58</v>
      </c>
      <c r="E39" s="17">
        <v>12.0</v>
      </c>
    </row>
    <row r="40">
      <c r="A40" s="16" t="s">
        <v>65</v>
      </c>
      <c r="B40" s="16" t="s">
        <v>67</v>
      </c>
      <c r="C40" s="16" t="s">
        <v>64</v>
      </c>
      <c r="D40" s="16" t="s">
        <v>59</v>
      </c>
      <c r="E40" s="17">
        <v>22.0</v>
      </c>
    </row>
    <row r="41">
      <c r="A41" s="16" t="s">
        <v>65</v>
      </c>
      <c r="B41" s="16" t="s">
        <v>67</v>
      </c>
      <c r="C41" s="16" t="s">
        <v>64</v>
      </c>
      <c r="D41" s="16" t="s">
        <v>60</v>
      </c>
      <c r="E41" s="17">
        <v>8.0</v>
      </c>
    </row>
    <row r="42">
      <c r="A42" s="16" t="s">
        <v>65</v>
      </c>
      <c r="B42" s="16" t="s">
        <v>68</v>
      </c>
      <c r="C42" s="16" t="s">
        <v>56</v>
      </c>
      <c r="D42" s="16" t="s">
        <v>57</v>
      </c>
      <c r="E42" s="17">
        <v>85.0</v>
      </c>
    </row>
    <row r="43">
      <c r="A43" s="16" t="s">
        <v>65</v>
      </c>
      <c r="B43" s="16" t="s">
        <v>68</v>
      </c>
      <c r="C43" s="16" t="s">
        <v>56</v>
      </c>
      <c r="D43" s="16" t="s">
        <v>58</v>
      </c>
      <c r="E43" s="17">
        <v>82.0</v>
      </c>
    </row>
    <row r="44">
      <c r="A44" s="16" t="s">
        <v>65</v>
      </c>
      <c r="B44" s="16" t="s">
        <v>68</v>
      </c>
      <c r="C44" s="16" t="s">
        <v>56</v>
      </c>
      <c r="D44" s="16" t="s">
        <v>59</v>
      </c>
      <c r="E44" s="17">
        <v>62.0</v>
      </c>
    </row>
    <row r="45">
      <c r="A45" s="16" t="s">
        <v>65</v>
      </c>
      <c r="B45" s="16" t="s">
        <v>68</v>
      </c>
      <c r="C45" s="16" t="s">
        <v>56</v>
      </c>
      <c r="D45" s="16" t="s">
        <v>60</v>
      </c>
      <c r="E45" s="17">
        <v>70.0</v>
      </c>
    </row>
    <row r="46">
      <c r="A46" s="16" t="s">
        <v>65</v>
      </c>
      <c r="B46" s="16" t="s">
        <v>68</v>
      </c>
      <c r="C46" s="16" t="s">
        <v>61</v>
      </c>
      <c r="D46" s="16" t="s">
        <v>57</v>
      </c>
      <c r="E46" s="17">
        <v>75.0</v>
      </c>
    </row>
    <row r="47">
      <c r="A47" s="16" t="s">
        <v>65</v>
      </c>
      <c r="B47" s="16" t="s">
        <v>68</v>
      </c>
      <c r="C47" s="16" t="s">
        <v>61</v>
      </c>
      <c r="D47" s="16" t="s">
        <v>58</v>
      </c>
      <c r="E47" s="17">
        <v>68.0</v>
      </c>
    </row>
    <row r="48">
      <c r="A48" s="16" t="s">
        <v>65</v>
      </c>
      <c r="B48" s="16" t="s">
        <v>68</v>
      </c>
      <c r="C48" s="16" t="s">
        <v>61</v>
      </c>
      <c r="D48" s="16" t="s">
        <v>59</v>
      </c>
      <c r="E48" s="17">
        <v>50.0</v>
      </c>
    </row>
    <row r="49">
      <c r="A49" s="16" t="s">
        <v>65</v>
      </c>
      <c r="B49" s="16" t="s">
        <v>68</v>
      </c>
      <c r="C49" s="16" t="s">
        <v>61</v>
      </c>
      <c r="D49" s="16" t="s">
        <v>60</v>
      </c>
      <c r="E49" s="17">
        <v>65.0</v>
      </c>
    </row>
    <row r="50">
      <c r="A50" s="16" t="s">
        <v>65</v>
      </c>
      <c r="B50" s="16" t="s">
        <v>68</v>
      </c>
      <c r="C50" s="16" t="s">
        <v>62</v>
      </c>
      <c r="D50" s="16" t="s">
        <v>57</v>
      </c>
      <c r="E50" s="17">
        <v>70.0</v>
      </c>
    </row>
    <row r="51">
      <c r="A51" s="16" t="s">
        <v>65</v>
      </c>
      <c r="B51" s="16" t="s">
        <v>68</v>
      </c>
      <c r="C51" s="16" t="s">
        <v>62</v>
      </c>
      <c r="D51" s="16" t="s">
        <v>58</v>
      </c>
      <c r="E51" s="17">
        <v>62.0</v>
      </c>
    </row>
    <row r="52">
      <c r="A52" s="16" t="s">
        <v>65</v>
      </c>
      <c r="B52" s="16" t="s">
        <v>68</v>
      </c>
      <c r="C52" s="16" t="s">
        <v>62</v>
      </c>
      <c r="D52" s="16" t="s">
        <v>59</v>
      </c>
      <c r="E52" s="17">
        <v>45.0</v>
      </c>
    </row>
    <row r="53">
      <c r="A53" s="16" t="s">
        <v>65</v>
      </c>
      <c r="B53" s="16" t="s">
        <v>68</v>
      </c>
      <c r="C53" s="16" t="s">
        <v>62</v>
      </c>
      <c r="D53" s="16" t="s">
        <v>60</v>
      </c>
      <c r="E53" s="17">
        <v>48.0</v>
      </c>
    </row>
    <row r="54">
      <c r="A54" s="16" t="s">
        <v>65</v>
      </c>
      <c r="B54" s="16" t="s">
        <v>68</v>
      </c>
      <c r="C54" s="16" t="s">
        <v>63</v>
      </c>
      <c r="D54" s="16" t="s">
        <v>57</v>
      </c>
      <c r="E54" s="17">
        <v>65.0</v>
      </c>
    </row>
    <row r="55">
      <c r="A55" s="16" t="s">
        <v>65</v>
      </c>
      <c r="B55" s="16" t="s">
        <v>68</v>
      </c>
      <c r="C55" s="16" t="s">
        <v>63</v>
      </c>
      <c r="D55" s="16" t="s">
        <v>58</v>
      </c>
      <c r="E55" s="17">
        <v>58.0</v>
      </c>
    </row>
    <row r="56">
      <c r="A56" s="16" t="s">
        <v>65</v>
      </c>
      <c r="B56" s="16" t="s">
        <v>68</v>
      </c>
      <c r="C56" s="16" t="s">
        <v>63</v>
      </c>
      <c r="D56" s="16" t="s">
        <v>59</v>
      </c>
      <c r="E56" s="17">
        <v>40.0</v>
      </c>
    </row>
    <row r="57">
      <c r="A57" s="16" t="s">
        <v>65</v>
      </c>
      <c r="B57" s="16" t="s">
        <v>68</v>
      </c>
      <c r="C57" s="16" t="s">
        <v>63</v>
      </c>
      <c r="D57" s="16" t="s">
        <v>60</v>
      </c>
      <c r="E57" s="17">
        <v>38.0</v>
      </c>
    </row>
    <row r="58">
      <c r="A58" s="16" t="s">
        <v>65</v>
      </c>
      <c r="B58" s="16" t="s">
        <v>68</v>
      </c>
      <c r="C58" s="16" t="s">
        <v>64</v>
      </c>
      <c r="D58" s="16" t="s">
        <v>57</v>
      </c>
      <c r="E58" s="17">
        <v>42.0</v>
      </c>
    </row>
    <row r="59">
      <c r="A59" s="16" t="s">
        <v>65</v>
      </c>
      <c r="B59" s="16" t="s">
        <v>68</v>
      </c>
      <c r="C59" s="16" t="s">
        <v>64</v>
      </c>
      <c r="D59" s="16" t="s">
        <v>58</v>
      </c>
      <c r="E59" s="17">
        <v>18.0</v>
      </c>
    </row>
    <row r="60">
      <c r="A60" s="16" t="s">
        <v>65</v>
      </c>
      <c r="B60" s="16" t="s">
        <v>68</v>
      </c>
      <c r="C60" s="16" t="s">
        <v>64</v>
      </c>
      <c r="D60" s="16" t="s">
        <v>59</v>
      </c>
      <c r="E60" s="17">
        <v>30.0</v>
      </c>
    </row>
    <row r="61">
      <c r="A61" s="16" t="s">
        <v>65</v>
      </c>
      <c r="B61" s="16" t="s">
        <v>68</v>
      </c>
      <c r="C61" s="16" t="s">
        <v>64</v>
      </c>
      <c r="D61" s="16" t="s">
        <v>60</v>
      </c>
      <c r="E61" s="17">
        <v>15.0</v>
      </c>
    </row>
    <row r="62">
      <c r="A62" s="16" t="s">
        <v>65</v>
      </c>
      <c r="B62" s="16" t="s">
        <v>71</v>
      </c>
      <c r="C62" s="16" t="s">
        <v>56</v>
      </c>
      <c r="D62" s="16" t="s">
        <v>57</v>
      </c>
      <c r="E62" s="17">
        <v>84.0</v>
      </c>
    </row>
    <row r="63">
      <c r="A63" s="16" t="s">
        <v>65</v>
      </c>
      <c r="B63" s="16" t="s">
        <v>71</v>
      </c>
      <c r="C63" s="16" t="s">
        <v>56</v>
      </c>
      <c r="D63" s="16" t="s">
        <v>58</v>
      </c>
      <c r="E63" s="17">
        <v>80.0</v>
      </c>
    </row>
    <row r="64">
      <c r="A64" s="16" t="s">
        <v>65</v>
      </c>
      <c r="B64" s="16" t="s">
        <v>71</v>
      </c>
      <c r="C64" s="16" t="s">
        <v>56</v>
      </c>
      <c r="D64" s="16" t="s">
        <v>59</v>
      </c>
      <c r="E64" s="17">
        <v>65.0</v>
      </c>
    </row>
    <row r="65">
      <c r="A65" s="16" t="s">
        <v>65</v>
      </c>
      <c r="B65" s="16" t="s">
        <v>71</v>
      </c>
      <c r="C65" s="16" t="s">
        <v>56</v>
      </c>
      <c r="D65" s="16" t="s">
        <v>60</v>
      </c>
      <c r="E65" s="17">
        <v>88.0</v>
      </c>
    </row>
    <row r="66">
      <c r="A66" s="16" t="s">
        <v>65</v>
      </c>
      <c r="B66" s="16" t="s">
        <v>71</v>
      </c>
      <c r="C66" s="16" t="s">
        <v>61</v>
      </c>
      <c r="D66" s="16" t="s">
        <v>57</v>
      </c>
      <c r="E66" s="17">
        <v>80.0</v>
      </c>
    </row>
    <row r="67">
      <c r="A67" s="16" t="s">
        <v>65</v>
      </c>
      <c r="B67" s="16" t="s">
        <v>71</v>
      </c>
      <c r="C67" s="16" t="s">
        <v>61</v>
      </c>
      <c r="D67" s="16" t="s">
        <v>58</v>
      </c>
      <c r="E67" s="17">
        <v>75.0</v>
      </c>
    </row>
    <row r="68">
      <c r="A68" s="16" t="s">
        <v>65</v>
      </c>
      <c r="B68" s="16" t="s">
        <v>71</v>
      </c>
      <c r="C68" s="16" t="s">
        <v>61</v>
      </c>
      <c r="D68" s="16" t="s">
        <v>59</v>
      </c>
      <c r="E68" s="17">
        <v>60.0</v>
      </c>
    </row>
    <row r="69">
      <c r="A69" s="16" t="s">
        <v>65</v>
      </c>
      <c r="B69" s="16" t="s">
        <v>71</v>
      </c>
      <c r="C69" s="16" t="s">
        <v>61</v>
      </c>
      <c r="D69" s="16" t="s">
        <v>60</v>
      </c>
      <c r="E69" s="17">
        <v>85.0</v>
      </c>
    </row>
    <row r="70">
      <c r="A70" s="16" t="s">
        <v>65</v>
      </c>
      <c r="B70" s="16" t="s">
        <v>71</v>
      </c>
      <c r="C70" s="16" t="s">
        <v>62</v>
      </c>
      <c r="D70" s="16" t="s">
        <v>57</v>
      </c>
      <c r="E70" s="17">
        <v>75.0</v>
      </c>
    </row>
    <row r="71">
      <c r="A71" s="16" t="s">
        <v>65</v>
      </c>
      <c r="B71" s="16" t="s">
        <v>71</v>
      </c>
      <c r="C71" s="16" t="s">
        <v>62</v>
      </c>
      <c r="D71" s="16" t="s">
        <v>58</v>
      </c>
      <c r="E71" s="17">
        <v>68.0</v>
      </c>
    </row>
    <row r="72">
      <c r="A72" s="16" t="s">
        <v>65</v>
      </c>
      <c r="B72" s="16" t="s">
        <v>71</v>
      </c>
      <c r="C72" s="16" t="s">
        <v>62</v>
      </c>
      <c r="D72" s="16" t="s">
        <v>59</v>
      </c>
      <c r="E72" s="17">
        <v>55.0</v>
      </c>
    </row>
    <row r="73">
      <c r="A73" s="16" t="s">
        <v>65</v>
      </c>
      <c r="B73" s="16" t="s">
        <v>71</v>
      </c>
      <c r="C73" s="16" t="s">
        <v>62</v>
      </c>
      <c r="D73" s="16" t="s">
        <v>60</v>
      </c>
      <c r="E73" s="17">
        <v>70.0</v>
      </c>
    </row>
    <row r="74">
      <c r="A74" s="16" t="s">
        <v>65</v>
      </c>
      <c r="B74" s="16" t="s">
        <v>71</v>
      </c>
      <c r="C74" s="16" t="s">
        <v>63</v>
      </c>
      <c r="D74" s="16" t="s">
        <v>57</v>
      </c>
      <c r="E74" s="17">
        <v>70.0</v>
      </c>
    </row>
    <row r="75">
      <c r="A75" s="16" t="s">
        <v>65</v>
      </c>
      <c r="B75" s="16" t="s">
        <v>71</v>
      </c>
      <c r="C75" s="16" t="s">
        <v>63</v>
      </c>
      <c r="D75" s="16" t="s">
        <v>58</v>
      </c>
      <c r="E75" s="17">
        <v>62.0</v>
      </c>
    </row>
    <row r="76">
      <c r="A76" s="16" t="s">
        <v>65</v>
      </c>
      <c r="B76" s="16" t="s">
        <v>71</v>
      </c>
      <c r="C76" s="16" t="s">
        <v>63</v>
      </c>
      <c r="D76" s="16" t="s">
        <v>59</v>
      </c>
      <c r="E76" s="17">
        <v>48.0</v>
      </c>
    </row>
    <row r="77">
      <c r="A77" s="16" t="s">
        <v>65</v>
      </c>
      <c r="B77" s="16" t="s">
        <v>71</v>
      </c>
      <c r="C77" s="16" t="s">
        <v>63</v>
      </c>
      <c r="D77" s="16" t="s">
        <v>60</v>
      </c>
      <c r="E77" s="17">
        <v>55.0</v>
      </c>
    </row>
    <row r="78">
      <c r="A78" s="16" t="s">
        <v>65</v>
      </c>
      <c r="B78" s="16" t="s">
        <v>71</v>
      </c>
      <c r="C78" s="16" t="s">
        <v>64</v>
      </c>
      <c r="D78" s="16" t="s">
        <v>57</v>
      </c>
      <c r="E78" s="17">
        <v>45.0</v>
      </c>
    </row>
    <row r="79">
      <c r="A79" s="16" t="s">
        <v>65</v>
      </c>
      <c r="B79" s="16" t="s">
        <v>71</v>
      </c>
      <c r="C79" s="16" t="s">
        <v>64</v>
      </c>
      <c r="D79" s="16" t="s">
        <v>58</v>
      </c>
      <c r="E79" s="17">
        <v>20.0</v>
      </c>
    </row>
    <row r="80">
      <c r="A80" s="16" t="s">
        <v>65</v>
      </c>
      <c r="B80" s="16" t="s">
        <v>71</v>
      </c>
      <c r="C80" s="16" t="s">
        <v>64</v>
      </c>
      <c r="D80" s="16" t="s">
        <v>59</v>
      </c>
      <c r="E80" s="17">
        <v>32.0</v>
      </c>
    </row>
    <row r="81">
      <c r="A81" s="16" t="s">
        <v>65</v>
      </c>
      <c r="B81" s="16" t="s">
        <v>71</v>
      </c>
      <c r="C81" s="16" t="s">
        <v>64</v>
      </c>
      <c r="D81" s="16" t="s">
        <v>60</v>
      </c>
      <c r="E81" s="17">
        <v>25.0</v>
      </c>
    </row>
    <row r="82">
      <c r="A82" s="16" t="s">
        <v>65</v>
      </c>
      <c r="B82" s="16" t="s">
        <v>73</v>
      </c>
      <c r="C82" s="16" t="s">
        <v>56</v>
      </c>
      <c r="D82" s="16" t="s">
        <v>57</v>
      </c>
      <c r="E82" s="17">
        <v>80.0</v>
      </c>
    </row>
    <row r="83">
      <c r="A83" s="16" t="s">
        <v>65</v>
      </c>
      <c r="B83" s="16" t="s">
        <v>73</v>
      </c>
      <c r="C83" s="16" t="s">
        <v>56</v>
      </c>
      <c r="D83" s="16" t="s">
        <v>58</v>
      </c>
      <c r="E83" s="17">
        <v>78.0</v>
      </c>
    </row>
    <row r="84">
      <c r="A84" s="16" t="s">
        <v>65</v>
      </c>
      <c r="B84" s="16" t="s">
        <v>73</v>
      </c>
      <c r="C84" s="16" t="s">
        <v>56</v>
      </c>
      <c r="D84" s="16" t="s">
        <v>59</v>
      </c>
      <c r="E84" s="17">
        <v>60.0</v>
      </c>
    </row>
    <row r="85">
      <c r="A85" s="16" t="s">
        <v>65</v>
      </c>
      <c r="B85" s="16" t="s">
        <v>73</v>
      </c>
      <c r="C85" s="16" t="s">
        <v>56</v>
      </c>
      <c r="D85" s="16" t="s">
        <v>60</v>
      </c>
      <c r="E85" s="17">
        <v>92.0</v>
      </c>
    </row>
    <row r="86">
      <c r="A86" s="16" t="s">
        <v>65</v>
      </c>
      <c r="B86" s="16" t="s">
        <v>73</v>
      </c>
      <c r="C86" s="16" t="s">
        <v>61</v>
      </c>
      <c r="D86" s="16" t="s">
        <v>57</v>
      </c>
      <c r="E86" s="17">
        <v>82.0</v>
      </c>
    </row>
    <row r="87">
      <c r="A87" s="16" t="s">
        <v>65</v>
      </c>
      <c r="B87" s="16" t="s">
        <v>73</v>
      </c>
      <c r="C87" s="16" t="s">
        <v>61</v>
      </c>
      <c r="D87" s="16" t="s">
        <v>58</v>
      </c>
      <c r="E87" s="17">
        <v>80.0</v>
      </c>
    </row>
    <row r="88">
      <c r="A88" s="16" t="s">
        <v>65</v>
      </c>
      <c r="B88" s="16" t="s">
        <v>73</v>
      </c>
      <c r="C88" s="16" t="s">
        <v>61</v>
      </c>
      <c r="D88" s="16" t="s">
        <v>59</v>
      </c>
      <c r="E88" s="17">
        <v>62.0</v>
      </c>
    </row>
    <row r="89">
      <c r="A89" s="16" t="s">
        <v>65</v>
      </c>
      <c r="B89" s="16" t="s">
        <v>73</v>
      </c>
      <c r="C89" s="16" t="s">
        <v>61</v>
      </c>
      <c r="D89" s="16" t="s">
        <v>60</v>
      </c>
      <c r="E89" s="17">
        <v>90.0</v>
      </c>
    </row>
    <row r="90">
      <c r="A90" s="16" t="s">
        <v>65</v>
      </c>
      <c r="B90" s="16" t="s">
        <v>73</v>
      </c>
      <c r="C90" s="16" t="s">
        <v>62</v>
      </c>
      <c r="D90" s="16" t="s">
        <v>57</v>
      </c>
      <c r="E90" s="17">
        <v>78.0</v>
      </c>
    </row>
    <row r="91">
      <c r="A91" s="16" t="s">
        <v>65</v>
      </c>
      <c r="B91" s="16" t="s">
        <v>73</v>
      </c>
      <c r="C91" s="16" t="s">
        <v>62</v>
      </c>
      <c r="D91" s="16" t="s">
        <v>58</v>
      </c>
      <c r="E91" s="17">
        <v>75.0</v>
      </c>
    </row>
    <row r="92">
      <c r="A92" s="16" t="s">
        <v>65</v>
      </c>
      <c r="B92" s="16" t="s">
        <v>73</v>
      </c>
      <c r="C92" s="16" t="s">
        <v>62</v>
      </c>
      <c r="D92" s="16" t="s">
        <v>59</v>
      </c>
      <c r="E92" s="17">
        <v>58.0</v>
      </c>
    </row>
    <row r="93">
      <c r="A93" s="16" t="s">
        <v>65</v>
      </c>
      <c r="B93" s="16" t="s">
        <v>73</v>
      </c>
      <c r="C93" s="16" t="s">
        <v>62</v>
      </c>
      <c r="D93" s="16" t="s">
        <v>60</v>
      </c>
      <c r="E93" s="17">
        <v>80.0</v>
      </c>
    </row>
    <row r="94">
      <c r="A94" s="16" t="s">
        <v>65</v>
      </c>
      <c r="B94" s="16" t="s">
        <v>73</v>
      </c>
      <c r="C94" s="16" t="s">
        <v>63</v>
      </c>
      <c r="D94" s="16" t="s">
        <v>57</v>
      </c>
      <c r="E94" s="17">
        <v>72.0</v>
      </c>
    </row>
    <row r="95">
      <c r="A95" s="16" t="s">
        <v>65</v>
      </c>
      <c r="B95" s="16" t="s">
        <v>73</v>
      </c>
      <c r="C95" s="16" t="s">
        <v>63</v>
      </c>
      <c r="D95" s="16" t="s">
        <v>58</v>
      </c>
      <c r="E95" s="17">
        <v>68.0</v>
      </c>
    </row>
    <row r="96">
      <c r="A96" s="16" t="s">
        <v>65</v>
      </c>
      <c r="B96" s="16" t="s">
        <v>73</v>
      </c>
      <c r="C96" s="16" t="s">
        <v>63</v>
      </c>
      <c r="D96" s="16" t="s">
        <v>59</v>
      </c>
      <c r="E96" s="17">
        <v>50.0</v>
      </c>
    </row>
    <row r="97">
      <c r="A97" s="16" t="s">
        <v>65</v>
      </c>
      <c r="B97" s="16" t="s">
        <v>73</v>
      </c>
      <c r="C97" s="16" t="s">
        <v>63</v>
      </c>
      <c r="D97" s="16" t="s">
        <v>60</v>
      </c>
      <c r="E97" s="17">
        <v>70.0</v>
      </c>
    </row>
    <row r="98">
      <c r="A98" s="16" t="s">
        <v>65</v>
      </c>
      <c r="B98" s="16" t="s">
        <v>73</v>
      </c>
      <c r="C98" s="16" t="s">
        <v>64</v>
      </c>
      <c r="D98" s="16" t="s">
        <v>57</v>
      </c>
      <c r="E98" s="17">
        <v>40.0</v>
      </c>
    </row>
    <row r="99">
      <c r="A99" s="16" t="s">
        <v>65</v>
      </c>
      <c r="B99" s="16" t="s">
        <v>73</v>
      </c>
      <c r="C99" s="16" t="s">
        <v>64</v>
      </c>
      <c r="D99" s="16" t="s">
        <v>58</v>
      </c>
      <c r="E99" s="17">
        <v>18.0</v>
      </c>
    </row>
    <row r="100">
      <c r="A100" s="16" t="s">
        <v>65</v>
      </c>
      <c r="B100" s="16" t="s">
        <v>73</v>
      </c>
      <c r="C100" s="16" t="s">
        <v>64</v>
      </c>
      <c r="D100" s="16" t="s">
        <v>59</v>
      </c>
      <c r="E100" s="17">
        <v>28.0</v>
      </c>
    </row>
    <row r="101">
      <c r="A101" s="16" t="s">
        <v>65</v>
      </c>
      <c r="B101" s="16" t="s">
        <v>73</v>
      </c>
      <c r="C101" s="16" t="s">
        <v>64</v>
      </c>
      <c r="D101" s="16" t="s">
        <v>60</v>
      </c>
      <c r="E101" s="17">
        <v>30.0</v>
      </c>
    </row>
  </sheetData>
  <customSheetViews>
    <customSheetView guid="{DC26FE4C-E104-4676-8F0B-09C2623380C7}" filter="1" showAutoFilter="1">
      <autoFilter ref="$A$1:$E$101"/>
    </customSheetView>
  </customSheetViews>
  <drawing r:id="rId1"/>
  <tableParts count="1">
    <tablePart r:id="rId3"/>
  </tableParts>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2" max="2" width="15.0"/>
    <col customWidth="1" min="3" max="4" width="23.75"/>
  </cols>
  <sheetData>
    <row r="1"/>
    <row r="2"/>
    <row r="3"/>
    <row r="4"/>
    <row r="5"/>
    <row r="6"/>
    <row r="7"/>
    <row r="8"/>
    <row r="9"/>
    <row r="10"/>
    <row r="11"/>
    <row r="12"/>
    <row r="13"/>
    <row r="14"/>
    <row r="15"/>
    <row r="16"/>
    <row r="17"/>
    <row r="18"/>
    <row r="19"/>
    <row r="20"/>
    <row r="21">
      <c r="E21" s="18">
        <v>0.22026957857020987</v>
      </c>
    </row>
    <row r="22"/>
    <row r="23"/>
    <row r="24"/>
    <row r="25"/>
    <row r="26"/>
    <row r="27"/>
  </sheetData>
  <drawing r:id="rId2"/>
  <extLst>
    <ext uri="{3A4CF648-6AED-40f4-86FF-DC5316D8AED3}">
      <x14:slicerList>
        <x14:slicer r:id="rId3"/>
      </x14:slicerList>
    </ext>
  </extLst>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C1" s="19" t="s">
        <v>256</v>
      </c>
      <c r="D1" s="19" t="s">
        <v>257</v>
      </c>
    </row>
    <row r="2">
      <c r="C2" s="64">
        <v>40.4165</v>
      </c>
      <c r="D2" s="40">
        <v>-3.7026</v>
      </c>
    </row>
    <row r="3">
      <c r="C3" s="64">
        <v>41.3874</v>
      </c>
      <c r="D3" s="40">
        <v>2.1686</v>
      </c>
    </row>
    <row r="4">
      <c r="C4" s="64">
        <v>39.5696</v>
      </c>
      <c r="D4" s="40">
        <v>2.6502</v>
      </c>
    </row>
    <row r="5">
      <c r="C5" s="64">
        <v>36.7213</v>
      </c>
      <c r="D5" s="40">
        <v>-4.421</v>
      </c>
    </row>
    <row r="6">
      <c r="D6" s="41"/>
    </row>
    <row r="7">
      <c r="C7" s="65"/>
    </row>
    <row r="8"/>
    <row r="9"/>
    <row r="10"/>
    <row r="11"/>
    <row r="12"/>
    <row r="13"/>
    <row r="14"/>
    <row r="15"/>
    <row r="16"/>
    <row r="17"/>
    <row r="18"/>
    <row r="19"/>
    <row r="20"/>
    <row r="21"/>
    <row r="22"/>
    <row r="23"/>
    <row r="24"/>
    <row r="25"/>
    <row r="26"/>
    <row r="27"/>
    <row r="28"/>
    <row r="29"/>
    <row r="30"/>
    <row r="31"/>
  </sheetData>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6.5"/>
    <col customWidth="1" min="2" max="2" width="26.88"/>
  </cols>
  <sheetData>
    <row r="1"/>
    <row r="2"/>
    <row r="3"/>
    <row r="4"/>
    <row r="5"/>
  </sheetData>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7.63"/>
    <col customWidth="1" min="2" max="2" width="19.38"/>
    <col customWidth="1" min="3" max="3" width="12.75"/>
    <col customWidth="1" min="4" max="4" width="15.0"/>
    <col customWidth="1" min="5" max="5" width="18.88"/>
  </cols>
  <sheetData>
    <row r="1">
      <c r="A1" s="1" t="s">
        <v>52</v>
      </c>
      <c r="B1" s="1" t="s">
        <v>1</v>
      </c>
      <c r="C1" s="1" t="s">
        <v>2</v>
      </c>
      <c r="D1" s="1" t="s">
        <v>53</v>
      </c>
      <c r="E1" s="1" t="s">
        <v>54</v>
      </c>
      <c r="F1" s="5" t="s">
        <v>12</v>
      </c>
      <c r="G1" s="5" t="s">
        <v>12</v>
      </c>
      <c r="H1" s="5" t="s">
        <v>12</v>
      </c>
      <c r="I1" s="5" t="s">
        <v>12</v>
      </c>
      <c r="J1" s="5" t="s">
        <v>12</v>
      </c>
      <c r="K1" s="5" t="s">
        <v>12</v>
      </c>
      <c r="L1" s="5" t="s">
        <v>12</v>
      </c>
      <c r="M1" s="5" t="s">
        <v>12</v>
      </c>
      <c r="N1" s="5" t="s">
        <v>12</v>
      </c>
      <c r="O1" s="5" t="s">
        <v>12</v>
      </c>
      <c r="P1" s="5" t="s">
        <v>12</v>
      </c>
      <c r="Q1" s="5" t="s">
        <v>12</v>
      </c>
      <c r="R1" s="5" t="s">
        <v>12</v>
      </c>
      <c r="S1" s="5" t="s">
        <v>12</v>
      </c>
      <c r="T1" s="5" t="s">
        <v>12</v>
      </c>
      <c r="U1" s="5" t="s">
        <v>12</v>
      </c>
      <c r="V1" s="5" t="s">
        <v>12</v>
      </c>
      <c r="W1" s="5" t="s">
        <v>12</v>
      </c>
      <c r="X1" s="5" t="s">
        <v>12</v>
      </c>
      <c r="Y1" s="5" t="s">
        <v>12</v>
      </c>
      <c r="Z1" s="5" t="s">
        <v>12</v>
      </c>
    </row>
    <row r="2">
      <c r="A2" s="16" t="s">
        <v>55</v>
      </c>
      <c r="B2" s="16" t="s">
        <v>14</v>
      </c>
      <c r="C2" s="16" t="s">
        <v>56</v>
      </c>
      <c r="D2" s="16" t="s">
        <v>57</v>
      </c>
      <c r="E2" s="17">
        <v>96.0</v>
      </c>
    </row>
    <row r="3">
      <c r="A3" s="16" t="s">
        <v>55</v>
      </c>
      <c r="B3" s="16" t="s">
        <v>14</v>
      </c>
      <c r="C3" s="16" t="s">
        <v>56</v>
      </c>
      <c r="D3" s="16" t="s">
        <v>58</v>
      </c>
      <c r="E3" s="17">
        <v>94.0</v>
      </c>
    </row>
    <row r="4">
      <c r="A4" s="16" t="s">
        <v>55</v>
      </c>
      <c r="B4" s="16" t="s">
        <v>14</v>
      </c>
      <c r="C4" s="16" t="s">
        <v>56</v>
      </c>
      <c r="D4" s="16" t="s">
        <v>59</v>
      </c>
      <c r="E4" s="17">
        <v>65.0</v>
      </c>
    </row>
    <row r="5">
      <c r="A5" s="16" t="s">
        <v>55</v>
      </c>
      <c r="B5" s="16" t="s">
        <v>14</v>
      </c>
      <c r="C5" s="16" t="s">
        <v>56</v>
      </c>
      <c r="D5" s="16" t="s">
        <v>60</v>
      </c>
      <c r="E5" s="17">
        <v>55.0</v>
      </c>
    </row>
    <row r="6">
      <c r="A6" s="16" t="s">
        <v>55</v>
      </c>
      <c r="B6" s="16" t="s">
        <v>14</v>
      </c>
      <c r="C6" s="16" t="s">
        <v>61</v>
      </c>
      <c r="D6" s="16" t="s">
        <v>57</v>
      </c>
      <c r="E6" s="17">
        <v>68.0</v>
      </c>
    </row>
    <row r="7">
      <c r="A7" s="16" t="s">
        <v>55</v>
      </c>
      <c r="B7" s="16" t="s">
        <v>14</v>
      </c>
      <c r="C7" s="16" t="s">
        <v>61</v>
      </c>
      <c r="D7" s="16" t="s">
        <v>58</v>
      </c>
      <c r="E7" s="17">
        <v>52.0</v>
      </c>
    </row>
    <row r="8">
      <c r="A8" s="16" t="s">
        <v>55</v>
      </c>
      <c r="B8" s="16" t="s">
        <v>14</v>
      </c>
      <c r="C8" s="16" t="s">
        <v>61</v>
      </c>
      <c r="D8" s="16" t="s">
        <v>59</v>
      </c>
      <c r="E8" s="17">
        <v>41.0</v>
      </c>
    </row>
    <row r="9">
      <c r="A9" s="16" t="s">
        <v>55</v>
      </c>
      <c r="B9" s="16" t="s">
        <v>14</v>
      </c>
      <c r="C9" s="16" t="s">
        <v>61</v>
      </c>
      <c r="D9" s="16" t="s">
        <v>60</v>
      </c>
      <c r="E9" s="17">
        <v>30.0</v>
      </c>
    </row>
    <row r="10">
      <c r="A10" s="16" t="s">
        <v>55</v>
      </c>
      <c r="B10" s="16" t="s">
        <v>14</v>
      </c>
      <c r="C10" s="16" t="s">
        <v>62</v>
      </c>
      <c r="D10" s="16" t="s">
        <v>57</v>
      </c>
      <c r="E10" s="17">
        <v>74.0</v>
      </c>
    </row>
    <row r="11">
      <c r="A11" s="16" t="s">
        <v>55</v>
      </c>
      <c r="B11" s="16" t="s">
        <v>14</v>
      </c>
      <c r="C11" s="16" t="s">
        <v>62</v>
      </c>
      <c r="D11" s="16" t="s">
        <v>58</v>
      </c>
      <c r="E11" s="17">
        <v>62.0</v>
      </c>
    </row>
    <row r="12">
      <c r="A12" s="16" t="s">
        <v>55</v>
      </c>
      <c r="B12" s="16" t="s">
        <v>14</v>
      </c>
      <c r="C12" s="16" t="s">
        <v>62</v>
      </c>
      <c r="D12" s="16" t="s">
        <v>59</v>
      </c>
      <c r="E12" s="17">
        <v>48.0</v>
      </c>
    </row>
    <row r="13">
      <c r="A13" s="16" t="s">
        <v>55</v>
      </c>
      <c r="B13" s="16" t="s">
        <v>14</v>
      </c>
      <c r="C13" s="16" t="s">
        <v>62</v>
      </c>
      <c r="D13" s="16" t="s">
        <v>60</v>
      </c>
      <c r="E13" s="17">
        <v>25.0</v>
      </c>
    </row>
    <row r="14">
      <c r="A14" s="16" t="s">
        <v>55</v>
      </c>
      <c r="B14" s="16" t="s">
        <v>14</v>
      </c>
      <c r="C14" s="16" t="s">
        <v>63</v>
      </c>
      <c r="D14" s="16" t="s">
        <v>57</v>
      </c>
      <c r="E14" s="17">
        <v>78.0</v>
      </c>
    </row>
    <row r="15">
      <c r="A15" s="16" t="s">
        <v>55</v>
      </c>
      <c r="B15" s="16" t="s">
        <v>14</v>
      </c>
      <c r="C15" s="16" t="s">
        <v>63</v>
      </c>
      <c r="D15" s="16" t="s">
        <v>58</v>
      </c>
      <c r="E15" s="17">
        <v>66.0</v>
      </c>
    </row>
    <row r="16">
      <c r="A16" s="16" t="s">
        <v>55</v>
      </c>
      <c r="B16" s="16" t="s">
        <v>14</v>
      </c>
      <c r="C16" s="16" t="s">
        <v>63</v>
      </c>
      <c r="D16" s="16" t="s">
        <v>59</v>
      </c>
      <c r="E16" s="17">
        <v>45.0</v>
      </c>
    </row>
    <row r="17">
      <c r="A17" s="16" t="s">
        <v>55</v>
      </c>
      <c r="B17" s="16" t="s">
        <v>14</v>
      </c>
      <c r="C17" s="16" t="s">
        <v>63</v>
      </c>
      <c r="D17" s="16" t="s">
        <v>60</v>
      </c>
      <c r="E17" s="17">
        <v>28.0</v>
      </c>
    </row>
    <row r="18">
      <c r="A18" s="16" t="s">
        <v>55</v>
      </c>
      <c r="B18" s="16" t="s">
        <v>14</v>
      </c>
      <c r="C18" s="16" t="s">
        <v>64</v>
      </c>
      <c r="D18" s="16" t="s">
        <v>57</v>
      </c>
      <c r="E18" s="17">
        <v>35.0</v>
      </c>
    </row>
    <row r="19">
      <c r="A19" s="16" t="s">
        <v>55</v>
      </c>
      <c r="B19" s="16" t="s">
        <v>14</v>
      </c>
      <c r="C19" s="16" t="s">
        <v>64</v>
      </c>
      <c r="D19" s="16" t="s">
        <v>58</v>
      </c>
      <c r="E19" s="17">
        <v>12.0</v>
      </c>
    </row>
    <row r="20">
      <c r="A20" s="16" t="s">
        <v>55</v>
      </c>
      <c r="B20" s="16" t="s">
        <v>14</v>
      </c>
      <c r="C20" s="16" t="s">
        <v>64</v>
      </c>
      <c r="D20" s="16" t="s">
        <v>59</v>
      </c>
      <c r="E20" s="17">
        <v>22.0</v>
      </c>
    </row>
    <row r="21">
      <c r="A21" s="16" t="s">
        <v>55</v>
      </c>
      <c r="B21" s="16" t="s">
        <v>14</v>
      </c>
      <c r="C21" s="16" t="s">
        <v>64</v>
      </c>
      <c r="D21" s="16" t="s">
        <v>60</v>
      </c>
      <c r="E21" s="17">
        <v>5.0</v>
      </c>
    </row>
    <row r="22">
      <c r="A22" s="16" t="s">
        <v>55</v>
      </c>
      <c r="B22" s="16" t="s">
        <v>20</v>
      </c>
      <c r="C22" s="16" t="s">
        <v>56</v>
      </c>
      <c r="D22" s="16" t="s">
        <v>57</v>
      </c>
      <c r="E22" s="17">
        <v>100.0</v>
      </c>
    </row>
    <row r="23">
      <c r="A23" s="16" t="s">
        <v>55</v>
      </c>
      <c r="B23" s="16" t="s">
        <v>20</v>
      </c>
      <c r="C23" s="16" t="s">
        <v>56</v>
      </c>
      <c r="D23" s="16" t="s">
        <v>58</v>
      </c>
      <c r="E23" s="17">
        <v>98.0</v>
      </c>
    </row>
    <row r="24">
      <c r="A24" s="16" t="s">
        <v>55</v>
      </c>
      <c r="B24" s="16" t="s">
        <v>20</v>
      </c>
      <c r="C24" s="16" t="s">
        <v>56</v>
      </c>
      <c r="D24" s="16" t="s">
        <v>59</v>
      </c>
      <c r="E24" s="17">
        <v>72.0</v>
      </c>
    </row>
    <row r="25">
      <c r="A25" s="16" t="s">
        <v>55</v>
      </c>
      <c r="B25" s="16" t="s">
        <v>20</v>
      </c>
      <c r="C25" s="16" t="s">
        <v>56</v>
      </c>
      <c r="D25" s="16" t="s">
        <v>60</v>
      </c>
      <c r="E25" s="17">
        <v>68.0</v>
      </c>
    </row>
    <row r="26">
      <c r="A26" s="16" t="s">
        <v>55</v>
      </c>
      <c r="B26" s="16" t="s">
        <v>20</v>
      </c>
      <c r="C26" s="16" t="s">
        <v>61</v>
      </c>
      <c r="D26" s="16" t="s">
        <v>57</v>
      </c>
      <c r="E26" s="17">
        <v>75.0</v>
      </c>
    </row>
    <row r="27">
      <c r="A27" s="16" t="s">
        <v>55</v>
      </c>
      <c r="B27" s="16" t="s">
        <v>20</v>
      </c>
      <c r="C27" s="16" t="s">
        <v>61</v>
      </c>
      <c r="D27" s="16" t="s">
        <v>58</v>
      </c>
      <c r="E27" s="17">
        <v>60.0</v>
      </c>
    </row>
    <row r="28">
      <c r="A28" s="16" t="s">
        <v>55</v>
      </c>
      <c r="B28" s="16" t="s">
        <v>20</v>
      </c>
      <c r="C28" s="16" t="s">
        <v>61</v>
      </c>
      <c r="D28" s="16" t="s">
        <v>59</v>
      </c>
      <c r="E28" s="17">
        <v>45.0</v>
      </c>
    </row>
    <row r="29">
      <c r="A29" s="16" t="s">
        <v>55</v>
      </c>
      <c r="B29" s="16" t="s">
        <v>20</v>
      </c>
      <c r="C29" s="16" t="s">
        <v>61</v>
      </c>
      <c r="D29" s="16" t="s">
        <v>60</v>
      </c>
      <c r="E29" s="17">
        <v>42.0</v>
      </c>
    </row>
    <row r="30">
      <c r="A30" s="16" t="s">
        <v>55</v>
      </c>
      <c r="B30" s="16" t="s">
        <v>20</v>
      </c>
      <c r="C30" s="16" t="s">
        <v>62</v>
      </c>
      <c r="D30" s="16" t="s">
        <v>57</v>
      </c>
      <c r="E30" s="17">
        <v>82.0</v>
      </c>
    </row>
    <row r="31">
      <c r="A31" s="16" t="s">
        <v>55</v>
      </c>
      <c r="B31" s="16" t="s">
        <v>20</v>
      </c>
      <c r="C31" s="16" t="s">
        <v>62</v>
      </c>
      <c r="D31" s="16" t="s">
        <v>58</v>
      </c>
      <c r="E31" s="17">
        <v>70.0</v>
      </c>
    </row>
    <row r="32">
      <c r="A32" s="16" t="s">
        <v>55</v>
      </c>
      <c r="B32" s="16" t="s">
        <v>20</v>
      </c>
      <c r="C32" s="16" t="s">
        <v>62</v>
      </c>
      <c r="D32" s="16" t="s">
        <v>59</v>
      </c>
      <c r="E32" s="17">
        <v>55.0</v>
      </c>
    </row>
    <row r="33">
      <c r="A33" s="16" t="s">
        <v>55</v>
      </c>
      <c r="B33" s="16" t="s">
        <v>20</v>
      </c>
      <c r="C33" s="16" t="s">
        <v>62</v>
      </c>
      <c r="D33" s="16" t="s">
        <v>60</v>
      </c>
      <c r="E33" s="17">
        <v>38.0</v>
      </c>
    </row>
    <row r="34">
      <c r="A34" s="16" t="s">
        <v>55</v>
      </c>
      <c r="B34" s="16" t="s">
        <v>20</v>
      </c>
      <c r="C34" s="16" t="s">
        <v>63</v>
      </c>
      <c r="D34" s="16" t="s">
        <v>57</v>
      </c>
      <c r="E34" s="17">
        <v>72.0</v>
      </c>
    </row>
    <row r="35">
      <c r="A35" s="16" t="s">
        <v>55</v>
      </c>
      <c r="B35" s="16" t="s">
        <v>20</v>
      </c>
      <c r="C35" s="16" t="s">
        <v>63</v>
      </c>
      <c r="D35" s="16" t="s">
        <v>58</v>
      </c>
      <c r="E35" s="17">
        <v>61.0</v>
      </c>
    </row>
    <row r="36">
      <c r="A36" s="16" t="s">
        <v>55</v>
      </c>
      <c r="B36" s="16" t="s">
        <v>20</v>
      </c>
      <c r="C36" s="16" t="s">
        <v>63</v>
      </c>
      <c r="D36" s="16" t="s">
        <v>59</v>
      </c>
      <c r="E36" s="17">
        <v>40.0</v>
      </c>
    </row>
    <row r="37">
      <c r="A37" s="16" t="s">
        <v>55</v>
      </c>
      <c r="B37" s="16" t="s">
        <v>20</v>
      </c>
      <c r="C37" s="16" t="s">
        <v>63</v>
      </c>
      <c r="D37" s="16" t="s">
        <v>60</v>
      </c>
      <c r="E37" s="17">
        <v>31.0</v>
      </c>
    </row>
    <row r="38">
      <c r="A38" s="16" t="s">
        <v>55</v>
      </c>
      <c r="B38" s="16" t="s">
        <v>20</v>
      </c>
      <c r="C38" s="16" t="s">
        <v>64</v>
      </c>
      <c r="D38" s="16" t="s">
        <v>57</v>
      </c>
      <c r="E38" s="17">
        <v>40.0</v>
      </c>
    </row>
    <row r="39">
      <c r="A39" s="16" t="s">
        <v>55</v>
      </c>
      <c r="B39" s="16" t="s">
        <v>20</v>
      </c>
      <c r="C39" s="16" t="s">
        <v>64</v>
      </c>
      <c r="D39" s="16" t="s">
        <v>58</v>
      </c>
      <c r="E39" s="17">
        <v>15.0</v>
      </c>
    </row>
    <row r="40">
      <c r="A40" s="16" t="s">
        <v>55</v>
      </c>
      <c r="B40" s="16" t="s">
        <v>20</v>
      </c>
      <c r="C40" s="16" t="s">
        <v>64</v>
      </c>
      <c r="D40" s="16" t="s">
        <v>59</v>
      </c>
      <c r="E40" s="17">
        <v>25.0</v>
      </c>
    </row>
    <row r="41">
      <c r="A41" s="16" t="s">
        <v>55</v>
      </c>
      <c r="B41" s="16" t="s">
        <v>20</v>
      </c>
      <c r="C41" s="16" t="s">
        <v>64</v>
      </c>
      <c r="D41" s="16" t="s">
        <v>60</v>
      </c>
      <c r="E41" s="17">
        <v>8.0</v>
      </c>
    </row>
    <row r="42">
      <c r="A42" s="16" t="s">
        <v>55</v>
      </c>
      <c r="B42" s="16" t="s">
        <v>21</v>
      </c>
      <c r="C42" s="16" t="s">
        <v>56</v>
      </c>
      <c r="D42" s="16" t="s">
        <v>57</v>
      </c>
      <c r="E42" s="17">
        <v>88.0</v>
      </c>
    </row>
    <row r="43">
      <c r="A43" s="16" t="s">
        <v>55</v>
      </c>
      <c r="B43" s="16" t="s">
        <v>21</v>
      </c>
      <c r="C43" s="16" t="s">
        <v>56</v>
      </c>
      <c r="D43" s="16" t="s">
        <v>58</v>
      </c>
      <c r="E43" s="17">
        <v>85.0</v>
      </c>
    </row>
    <row r="44">
      <c r="A44" s="16" t="s">
        <v>55</v>
      </c>
      <c r="B44" s="16" t="s">
        <v>21</v>
      </c>
      <c r="C44" s="16" t="s">
        <v>56</v>
      </c>
      <c r="D44" s="16" t="s">
        <v>59</v>
      </c>
      <c r="E44" s="17">
        <v>52.0</v>
      </c>
    </row>
    <row r="45">
      <c r="A45" s="16" t="s">
        <v>55</v>
      </c>
      <c r="B45" s="16" t="s">
        <v>21</v>
      </c>
      <c r="C45" s="16" t="s">
        <v>56</v>
      </c>
      <c r="D45" s="16" t="s">
        <v>60</v>
      </c>
      <c r="E45" s="17">
        <v>65.0</v>
      </c>
    </row>
    <row r="46">
      <c r="A46" s="16" t="s">
        <v>55</v>
      </c>
      <c r="B46" s="16" t="s">
        <v>21</v>
      </c>
      <c r="C46" s="16" t="s">
        <v>61</v>
      </c>
      <c r="D46" s="16" t="s">
        <v>57</v>
      </c>
      <c r="E46" s="17">
        <v>65.0</v>
      </c>
    </row>
    <row r="47">
      <c r="A47" s="16" t="s">
        <v>55</v>
      </c>
      <c r="B47" s="16" t="s">
        <v>21</v>
      </c>
      <c r="C47" s="16" t="s">
        <v>61</v>
      </c>
      <c r="D47" s="16" t="s">
        <v>58</v>
      </c>
      <c r="E47" s="17">
        <v>58.0</v>
      </c>
    </row>
    <row r="48">
      <c r="A48" s="16" t="s">
        <v>55</v>
      </c>
      <c r="B48" s="16" t="s">
        <v>21</v>
      </c>
      <c r="C48" s="16" t="s">
        <v>61</v>
      </c>
      <c r="D48" s="16" t="s">
        <v>59</v>
      </c>
      <c r="E48" s="17">
        <v>35.0</v>
      </c>
    </row>
    <row r="49">
      <c r="A49" s="16" t="s">
        <v>55</v>
      </c>
      <c r="B49" s="16" t="s">
        <v>21</v>
      </c>
      <c r="C49" s="16" t="s">
        <v>61</v>
      </c>
      <c r="D49" s="16" t="s">
        <v>60</v>
      </c>
      <c r="E49" s="17">
        <v>55.0</v>
      </c>
    </row>
    <row r="50">
      <c r="A50" s="16" t="s">
        <v>55</v>
      </c>
      <c r="B50" s="16" t="s">
        <v>21</v>
      </c>
      <c r="C50" s="16" t="s">
        <v>62</v>
      </c>
      <c r="D50" s="16" t="s">
        <v>57</v>
      </c>
      <c r="E50" s="17">
        <v>60.0</v>
      </c>
    </row>
    <row r="51">
      <c r="A51" s="16" t="s">
        <v>55</v>
      </c>
      <c r="B51" s="16" t="s">
        <v>21</v>
      </c>
      <c r="C51" s="16" t="s">
        <v>62</v>
      </c>
      <c r="D51" s="16" t="s">
        <v>58</v>
      </c>
      <c r="E51" s="17">
        <v>51.0</v>
      </c>
    </row>
    <row r="52">
      <c r="A52" s="16" t="s">
        <v>55</v>
      </c>
      <c r="B52" s="16" t="s">
        <v>21</v>
      </c>
      <c r="C52" s="16" t="s">
        <v>62</v>
      </c>
      <c r="D52" s="16" t="s">
        <v>59</v>
      </c>
      <c r="E52" s="17">
        <v>33.0</v>
      </c>
    </row>
    <row r="53">
      <c r="A53" s="16" t="s">
        <v>55</v>
      </c>
      <c r="B53" s="16" t="s">
        <v>21</v>
      </c>
      <c r="C53" s="16" t="s">
        <v>62</v>
      </c>
      <c r="D53" s="16" t="s">
        <v>60</v>
      </c>
      <c r="E53" s="17">
        <v>30.0</v>
      </c>
    </row>
    <row r="54">
      <c r="A54" s="16" t="s">
        <v>55</v>
      </c>
      <c r="B54" s="16" t="s">
        <v>21</v>
      </c>
      <c r="C54" s="16" t="s">
        <v>63</v>
      </c>
      <c r="D54" s="16" t="s">
        <v>57</v>
      </c>
      <c r="E54" s="17">
        <v>55.0</v>
      </c>
    </row>
    <row r="55">
      <c r="A55" s="16" t="s">
        <v>55</v>
      </c>
      <c r="B55" s="16" t="s">
        <v>21</v>
      </c>
      <c r="C55" s="16" t="s">
        <v>63</v>
      </c>
      <c r="D55" s="16" t="s">
        <v>58</v>
      </c>
      <c r="E55" s="17">
        <v>45.0</v>
      </c>
    </row>
    <row r="56">
      <c r="A56" s="16" t="s">
        <v>55</v>
      </c>
      <c r="B56" s="16" t="s">
        <v>21</v>
      </c>
      <c r="C56" s="16" t="s">
        <v>63</v>
      </c>
      <c r="D56" s="16" t="s">
        <v>59</v>
      </c>
      <c r="E56" s="17">
        <v>28.0</v>
      </c>
    </row>
    <row r="57">
      <c r="A57" s="16" t="s">
        <v>55</v>
      </c>
      <c r="B57" s="16" t="s">
        <v>21</v>
      </c>
      <c r="C57" s="16" t="s">
        <v>63</v>
      </c>
      <c r="D57" s="16" t="s">
        <v>60</v>
      </c>
      <c r="E57" s="17">
        <v>22.0</v>
      </c>
    </row>
    <row r="58">
      <c r="A58" s="16" t="s">
        <v>55</v>
      </c>
      <c r="B58" s="16" t="s">
        <v>21</v>
      </c>
      <c r="C58" s="16" t="s">
        <v>64</v>
      </c>
      <c r="D58" s="16" t="s">
        <v>57</v>
      </c>
      <c r="E58" s="17">
        <v>38.0</v>
      </c>
    </row>
    <row r="59">
      <c r="A59" s="16" t="s">
        <v>55</v>
      </c>
      <c r="B59" s="16" t="s">
        <v>21</v>
      </c>
      <c r="C59" s="16" t="s">
        <v>64</v>
      </c>
      <c r="D59" s="16" t="s">
        <v>58</v>
      </c>
      <c r="E59" s="17">
        <v>14.0</v>
      </c>
    </row>
    <row r="60">
      <c r="A60" s="16" t="s">
        <v>55</v>
      </c>
      <c r="B60" s="16" t="s">
        <v>21</v>
      </c>
      <c r="C60" s="16" t="s">
        <v>64</v>
      </c>
      <c r="D60" s="16" t="s">
        <v>59</v>
      </c>
      <c r="E60" s="17">
        <v>20.0</v>
      </c>
    </row>
    <row r="61">
      <c r="A61" s="16" t="s">
        <v>55</v>
      </c>
      <c r="B61" s="16" t="s">
        <v>21</v>
      </c>
      <c r="C61" s="16" t="s">
        <v>64</v>
      </c>
      <c r="D61" s="16" t="s">
        <v>60</v>
      </c>
      <c r="E61" s="17">
        <v>9.0</v>
      </c>
    </row>
    <row r="62">
      <c r="A62" s="16" t="s">
        <v>55</v>
      </c>
      <c r="B62" s="16" t="s">
        <v>22</v>
      </c>
      <c r="C62" s="16" t="s">
        <v>56</v>
      </c>
      <c r="D62" s="16" t="s">
        <v>57</v>
      </c>
      <c r="E62" s="17">
        <v>85.0</v>
      </c>
    </row>
    <row r="63">
      <c r="A63" s="16" t="s">
        <v>55</v>
      </c>
      <c r="B63" s="16" t="s">
        <v>22</v>
      </c>
      <c r="C63" s="16" t="s">
        <v>56</v>
      </c>
      <c r="D63" s="16" t="s">
        <v>58</v>
      </c>
      <c r="E63" s="17">
        <v>82.0</v>
      </c>
    </row>
    <row r="64">
      <c r="A64" s="16" t="s">
        <v>55</v>
      </c>
      <c r="B64" s="16" t="s">
        <v>22</v>
      </c>
      <c r="C64" s="16" t="s">
        <v>56</v>
      </c>
      <c r="D64" s="16" t="s">
        <v>59</v>
      </c>
      <c r="E64" s="17">
        <v>48.0</v>
      </c>
    </row>
    <row r="65">
      <c r="A65" s="16" t="s">
        <v>55</v>
      </c>
      <c r="B65" s="16" t="s">
        <v>22</v>
      </c>
      <c r="C65" s="16" t="s">
        <v>56</v>
      </c>
      <c r="D65" s="16" t="s">
        <v>60</v>
      </c>
      <c r="E65" s="17">
        <v>45.0</v>
      </c>
    </row>
    <row r="66">
      <c r="A66" s="16" t="s">
        <v>55</v>
      </c>
      <c r="B66" s="16" t="s">
        <v>22</v>
      </c>
      <c r="C66" s="16" t="s">
        <v>61</v>
      </c>
      <c r="D66" s="16" t="s">
        <v>57</v>
      </c>
      <c r="E66" s="17">
        <v>62.0</v>
      </c>
    </row>
    <row r="67">
      <c r="A67" s="16" t="s">
        <v>55</v>
      </c>
      <c r="B67" s="16" t="s">
        <v>22</v>
      </c>
      <c r="C67" s="16" t="s">
        <v>61</v>
      </c>
      <c r="D67" s="16" t="s">
        <v>58</v>
      </c>
      <c r="E67" s="17">
        <v>48.0</v>
      </c>
    </row>
    <row r="68">
      <c r="A68" s="16" t="s">
        <v>55</v>
      </c>
      <c r="B68" s="16" t="s">
        <v>22</v>
      </c>
      <c r="C68" s="16" t="s">
        <v>61</v>
      </c>
      <c r="D68" s="16" t="s">
        <v>59</v>
      </c>
      <c r="E68" s="17">
        <v>32.0</v>
      </c>
    </row>
    <row r="69">
      <c r="A69" s="16" t="s">
        <v>55</v>
      </c>
      <c r="B69" s="16" t="s">
        <v>22</v>
      </c>
      <c r="C69" s="16" t="s">
        <v>61</v>
      </c>
      <c r="D69" s="16" t="s">
        <v>60</v>
      </c>
      <c r="E69" s="17">
        <v>25.0</v>
      </c>
    </row>
    <row r="70">
      <c r="A70" s="16" t="s">
        <v>55</v>
      </c>
      <c r="B70" s="16" t="s">
        <v>22</v>
      </c>
      <c r="C70" s="16" t="s">
        <v>62</v>
      </c>
      <c r="D70" s="16" t="s">
        <v>57</v>
      </c>
      <c r="E70" s="17">
        <v>65.0</v>
      </c>
    </row>
    <row r="71">
      <c r="A71" s="16" t="s">
        <v>55</v>
      </c>
      <c r="B71" s="16" t="s">
        <v>22</v>
      </c>
      <c r="C71" s="16" t="s">
        <v>62</v>
      </c>
      <c r="D71" s="16" t="s">
        <v>58</v>
      </c>
      <c r="E71" s="17">
        <v>55.0</v>
      </c>
    </row>
    <row r="72">
      <c r="A72" s="16" t="s">
        <v>55</v>
      </c>
      <c r="B72" s="16" t="s">
        <v>22</v>
      </c>
      <c r="C72" s="16" t="s">
        <v>62</v>
      </c>
      <c r="D72" s="16" t="s">
        <v>59</v>
      </c>
      <c r="E72" s="17">
        <v>35.0</v>
      </c>
    </row>
    <row r="73">
      <c r="A73" s="16" t="s">
        <v>55</v>
      </c>
      <c r="B73" s="16" t="s">
        <v>22</v>
      </c>
      <c r="C73" s="16" t="s">
        <v>62</v>
      </c>
      <c r="D73" s="16" t="s">
        <v>60</v>
      </c>
      <c r="E73" s="17">
        <v>20.0</v>
      </c>
    </row>
    <row r="74">
      <c r="A74" s="16" t="s">
        <v>55</v>
      </c>
      <c r="B74" s="16" t="s">
        <v>22</v>
      </c>
      <c r="C74" s="16" t="s">
        <v>63</v>
      </c>
      <c r="D74" s="16" t="s">
        <v>57</v>
      </c>
      <c r="E74" s="17">
        <v>68.0</v>
      </c>
    </row>
    <row r="75">
      <c r="A75" s="16" t="s">
        <v>55</v>
      </c>
      <c r="B75" s="16" t="s">
        <v>22</v>
      </c>
      <c r="C75" s="16" t="s">
        <v>63</v>
      </c>
      <c r="D75" s="16" t="s">
        <v>58</v>
      </c>
      <c r="E75" s="17">
        <v>58.0</v>
      </c>
    </row>
    <row r="76">
      <c r="A76" s="16" t="s">
        <v>55</v>
      </c>
      <c r="B76" s="16" t="s">
        <v>22</v>
      </c>
      <c r="C76" s="16" t="s">
        <v>63</v>
      </c>
      <c r="D76" s="16" t="s">
        <v>59</v>
      </c>
      <c r="E76" s="17">
        <v>38.0</v>
      </c>
    </row>
    <row r="77">
      <c r="A77" s="16" t="s">
        <v>55</v>
      </c>
      <c r="B77" s="16" t="s">
        <v>22</v>
      </c>
      <c r="C77" s="16" t="s">
        <v>63</v>
      </c>
      <c r="D77" s="16" t="s">
        <v>60</v>
      </c>
      <c r="E77" s="17">
        <v>22.0</v>
      </c>
    </row>
    <row r="78">
      <c r="A78" s="16" t="s">
        <v>55</v>
      </c>
      <c r="B78" s="16" t="s">
        <v>22</v>
      </c>
      <c r="C78" s="16" t="s">
        <v>64</v>
      </c>
      <c r="D78" s="16" t="s">
        <v>57</v>
      </c>
      <c r="E78" s="17">
        <v>32.0</v>
      </c>
    </row>
    <row r="79">
      <c r="A79" s="16" t="s">
        <v>55</v>
      </c>
      <c r="B79" s="16" t="s">
        <v>22</v>
      </c>
      <c r="C79" s="16" t="s">
        <v>64</v>
      </c>
      <c r="D79" s="16" t="s">
        <v>58</v>
      </c>
      <c r="E79" s="17">
        <v>11.0</v>
      </c>
    </row>
    <row r="80">
      <c r="A80" s="16" t="s">
        <v>55</v>
      </c>
      <c r="B80" s="16" t="s">
        <v>22</v>
      </c>
      <c r="C80" s="16" t="s">
        <v>64</v>
      </c>
      <c r="D80" s="16" t="s">
        <v>59</v>
      </c>
      <c r="E80" s="17">
        <v>18.0</v>
      </c>
    </row>
    <row r="81">
      <c r="A81" s="16" t="s">
        <v>55</v>
      </c>
      <c r="B81" s="16" t="s">
        <v>22</v>
      </c>
      <c r="C81" s="16" t="s">
        <v>64</v>
      </c>
      <c r="D81" s="16" t="s">
        <v>60</v>
      </c>
      <c r="E81" s="17">
        <v>4.0</v>
      </c>
    </row>
    <row r="82">
      <c r="A82" s="16" t="s">
        <v>55</v>
      </c>
      <c r="B82" s="16" t="s">
        <v>23</v>
      </c>
      <c r="C82" s="16" t="s">
        <v>56</v>
      </c>
      <c r="D82" s="16" t="s">
        <v>57</v>
      </c>
      <c r="E82" s="17">
        <v>78.0</v>
      </c>
    </row>
    <row r="83">
      <c r="A83" s="16" t="s">
        <v>55</v>
      </c>
      <c r="B83" s="16" t="s">
        <v>23</v>
      </c>
      <c r="C83" s="16" t="s">
        <v>56</v>
      </c>
      <c r="D83" s="16" t="s">
        <v>58</v>
      </c>
      <c r="E83" s="17">
        <v>75.0</v>
      </c>
    </row>
    <row r="84">
      <c r="A84" s="16" t="s">
        <v>55</v>
      </c>
      <c r="B84" s="16" t="s">
        <v>23</v>
      </c>
      <c r="C84" s="16" t="s">
        <v>56</v>
      </c>
      <c r="D84" s="16" t="s">
        <v>59</v>
      </c>
      <c r="E84" s="17">
        <v>42.0</v>
      </c>
    </row>
    <row r="85">
      <c r="A85" s="16" t="s">
        <v>55</v>
      </c>
      <c r="B85" s="16" t="s">
        <v>23</v>
      </c>
      <c r="C85" s="16" t="s">
        <v>56</v>
      </c>
      <c r="D85" s="16" t="s">
        <v>60</v>
      </c>
      <c r="E85" s="17">
        <v>70.0</v>
      </c>
    </row>
    <row r="86">
      <c r="A86" s="16" t="s">
        <v>55</v>
      </c>
      <c r="B86" s="16" t="s">
        <v>23</v>
      </c>
      <c r="C86" s="16" t="s">
        <v>61</v>
      </c>
      <c r="D86" s="16" t="s">
        <v>57</v>
      </c>
      <c r="E86" s="17">
        <v>68.0</v>
      </c>
    </row>
    <row r="87">
      <c r="A87" s="16" t="s">
        <v>55</v>
      </c>
      <c r="B87" s="16" t="s">
        <v>23</v>
      </c>
      <c r="C87" s="16" t="s">
        <v>61</v>
      </c>
      <c r="D87" s="16" t="s">
        <v>58</v>
      </c>
      <c r="E87" s="17">
        <v>62.0</v>
      </c>
    </row>
    <row r="88">
      <c r="A88" s="16" t="s">
        <v>55</v>
      </c>
      <c r="B88" s="16" t="s">
        <v>23</v>
      </c>
      <c r="C88" s="16" t="s">
        <v>61</v>
      </c>
      <c r="D88" s="16" t="s">
        <v>59</v>
      </c>
      <c r="E88" s="17">
        <v>34.0</v>
      </c>
    </row>
    <row r="89">
      <c r="A89" s="16" t="s">
        <v>55</v>
      </c>
      <c r="B89" s="16" t="s">
        <v>23</v>
      </c>
      <c r="C89" s="16" t="s">
        <v>61</v>
      </c>
      <c r="D89" s="16" t="s">
        <v>60</v>
      </c>
      <c r="E89" s="17">
        <v>65.0</v>
      </c>
    </row>
    <row r="90">
      <c r="A90" s="16" t="s">
        <v>55</v>
      </c>
      <c r="B90" s="16" t="s">
        <v>23</v>
      </c>
      <c r="C90" s="16" t="s">
        <v>62</v>
      </c>
      <c r="D90" s="16" t="s">
        <v>57</v>
      </c>
      <c r="E90" s="17">
        <v>58.0</v>
      </c>
    </row>
    <row r="91">
      <c r="A91" s="16" t="s">
        <v>55</v>
      </c>
      <c r="B91" s="16" t="s">
        <v>23</v>
      </c>
      <c r="C91" s="16" t="s">
        <v>62</v>
      </c>
      <c r="D91" s="16" t="s">
        <v>58</v>
      </c>
      <c r="E91" s="17">
        <v>49.0</v>
      </c>
    </row>
    <row r="92">
      <c r="A92" s="16" t="s">
        <v>55</v>
      </c>
      <c r="B92" s="16" t="s">
        <v>23</v>
      </c>
      <c r="C92" s="16" t="s">
        <v>62</v>
      </c>
      <c r="D92" s="16" t="s">
        <v>59</v>
      </c>
      <c r="E92" s="17">
        <v>29.0</v>
      </c>
    </row>
    <row r="93">
      <c r="A93" s="16" t="s">
        <v>55</v>
      </c>
      <c r="B93" s="16" t="s">
        <v>23</v>
      </c>
      <c r="C93" s="16" t="s">
        <v>62</v>
      </c>
      <c r="D93" s="16" t="s">
        <v>60</v>
      </c>
      <c r="E93" s="17">
        <v>35.0</v>
      </c>
    </row>
    <row r="94">
      <c r="A94" s="16" t="s">
        <v>55</v>
      </c>
      <c r="B94" s="16" t="s">
        <v>23</v>
      </c>
      <c r="C94" s="16" t="s">
        <v>63</v>
      </c>
      <c r="D94" s="16" t="s">
        <v>57</v>
      </c>
      <c r="E94" s="17">
        <v>45.0</v>
      </c>
    </row>
    <row r="95">
      <c r="A95" s="16" t="s">
        <v>55</v>
      </c>
      <c r="B95" s="16" t="s">
        <v>23</v>
      </c>
      <c r="C95" s="16" t="s">
        <v>63</v>
      </c>
      <c r="D95" s="16" t="s">
        <v>58</v>
      </c>
      <c r="E95" s="17">
        <v>38.0</v>
      </c>
    </row>
    <row r="96">
      <c r="A96" s="16" t="s">
        <v>55</v>
      </c>
      <c r="B96" s="16" t="s">
        <v>23</v>
      </c>
      <c r="C96" s="16" t="s">
        <v>63</v>
      </c>
      <c r="D96" s="16" t="s">
        <v>59</v>
      </c>
      <c r="E96" s="17">
        <v>22.0</v>
      </c>
    </row>
    <row r="97">
      <c r="A97" s="16" t="s">
        <v>55</v>
      </c>
      <c r="B97" s="16" t="s">
        <v>23</v>
      </c>
      <c r="C97" s="16" t="s">
        <v>63</v>
      </c>
      <c r="D97" s="16" t="s">
        <v>60</v>
      </c>
      <c r="E97" s="17">
        <v>25.0</v>
      </c>
    </row>
    <row r="98">
      <c r="A98" s="16" t="s">
        <v>55</v>
      </c>
      <c r="B98" s="16" t="s">
        <v>23</v>
      </c>
      <c r="C98" s="16" t="s">
        <v>64</v>
      </c>
      <c r="D98" s="16" t="s">
        <v>57</v>
      </c>
      <c r="E98" s="17">
        <v>42.0</v>
      </c>
    </row>
    <row r="99">
      <c r="A99" s="16" t="s">
        <v>55</v>
      </c>
      <c r="B99" s="16" t="s">
        <v>23</v>
      </c>
      <c r="C99" s="16" t="s">
        <v>64</v>
      </c>
      <c r="D99" s="16" t="s">
        <v>58</v>
      </c>
      <c r="E99" s="17">
        <v>18.0</v>
      </c>
    </row>
    <row r="100">
      <c r="A100" s="16" t="s">
        <v>55</v>
      </c>
      <c r="B100" s="16" t="s">
        <v>23</v>
      </c>
      <c r="C100" s="16" t="s">
        <v>64</v>
      </c>
      <c r="D100" s="16" t="s">
        <v>59</v>
      </c>
      <c r="E100" s="17">
        <v>28.0</v>
      </c>
    </row>
    <row r="101">
      <c r="A101" s="16" t="s">
        <v>55</v>
      </c>
      <c r="B101" s="16" t="s">
        <v>23</v>
      </c>
      <c r="C101" s="16" t="s">
        <v>64</v>
      </c>
      <c r="D101" s="16" t="s">
        <v>60</v>
      </c>
      <c r="E101" s="17">
        <v>15.0</v>
      </c>
    </row>
    <row r="102">
      <c r="A102" s="16" t="s">
        <v>55</v>
      </c>
      <c r="B102" s="16" t="s">
        <v>24</v>
      </c>
      <c r="C102" s="16" t="s">
        <v>56</v>
      </c>
      <c r="D102" s="16" t="s">
        <v>57</v>
      </c>
      <c r="E102" s="17">
        <v>76.0</v>
      </c>
    </row>
    <row r="103">
      <c r="A103" s="16" t="s">
        <v>55</v>
      </c>
      <c r="B103" s="16" t="s">
        <v>24</v>
      </c>
      <c r="C103" s="16" t="s">
        <v>56</v>
      </c>
      <c r="D103" s="16" t="s">
        <v>58</v>
      </c>
      <c r="E103" s="17">
        <v>73.0</v>
      </c>
    </row>
    <row r="104">
      <c r="A104" s="16" t="s">
        <v>55</v>
      </c>
      <c r="B104" s="16" t="s">
        <v>24</v>
      </c>
      <c r="C104" s="16" t="s">
        <v>56</v>
      </c>
      <c r="D104" s="16" t="s">
        <v>59</v>
      </c>
      <c r="E104" s="17">
        <v>40.0</v>
      </c>
    </row>
    <row r="105">
      <c r="A105" s="16" t="s">
        <v>55</v>
      </c>
      <c r="B105" s="16" t="s">
        <v>24</v>
      </c>
      <c r="C105" s="16" t="s">
        <v>56</v>
      </c>
      <c r="D105" s="16" t="s">
        <v>60</v>
      </c>
      <c r="E105" s="17">
        <v>58.0</v>
      </c>
    </row>
    <row r="106">
      <c r="A106" s="16" t="s">
        <v>55</v>
      </c>
      <c r="B106" s="16" t="s">
        <v>24</v>
      </c>
      <c r="C106" s="16" t="s">
        <v>61</v>
      </c>
      <c r="D106" s="16" t="s">
        <v>57</v>
      </c>
      <c r="E106" s="17">
        <v>65.0</v>
      </c>
    </row>
    <row r="107">
      <c r="A107" s="16" t="s">
        <v>55</v>
      </c>
      <c r="B107" s="16" t="s">
        <v>24</v>
      </c>
      <c r="C107" s="16" t="s">
        <v>61</v>
      </c>
      <c r="D107" s="16" t="s">
        <v>58</v>
      </c>
      <c r="E107" s="17">
        <v>55.0</v>
      </c>
    </row>
    <row r="108">
      <c r="A108" s="16" t="s">
        <v>55</v>
      </c>
      <c r="B108" s="16" t="s">
        <v>24</v>
      </c>
      <c r="C108" s="16" t="s">
        <v>61</v>
      </c>
      <c r="D108" s="16" t="s">
        <v>59</v>
      </c>
      <c r="E108" s="17">
        <v>30.0</v>
      </c>
    </row>
    <row r="109">
      <c r="A109" s="16" t="s">
        <v>55</v>
      </c>
      <c r="B109" s="16" t="s">
        <v>24</v>
      </c>
      <c r="C109" s="16" t="s">
        <v>61</v>
      </c>
      <c r="D109" s="16" t="s">
        <v>60</v>
      </c>
      <c r="E109" s="17">
        <v>48.0</v>
      </c>
    </row>
    <row r="110">
      <c r="A110" s="16" t="s">
        <v>55</v>
      </c>
      <c r="B110" s="16" t="s">
        <v>24</v>
      </c>
      <c r="C110" s="16" t="s">
        <v>62</v>
      </c>
      <c r="D110" s="16" t="s">
        <v>57</v>
      </c>
      <c r="E110" s="17">
        <v>62.0</v>
      </c>
    </row>
    <row r="111">
      <c r="A111" s="16" t="s">
        <v>55</v>
      </c>
      <c r="B111" s="16" t="s">
        <v>24</v>
      </c>
      <c r="C111" s="16" t="s">
        <v>62</v>
      </c>
      <c r="D111" s="16" t="s">
        <v>58</v>
      </c>
      <c r="E111" s="17">
        <v>52.0</v>
      </c>
    </row>
    <row r="112">
      <c r="A112" s="16" t="s">
        <v>55</v>
      </c>
      <c r="B112" s="16" t="s">
        <v>24</v>
      </c>
      <c r="C112" s="16" t="s">
        <v>62</v>
      </c>
      <c r="D112" s="16" t="s">
        <v>59</v>
      </c>
      <c r="E112" s="17">
        <v>28.0</v>
      </c>
    </row>
    <row r="113">
      <c r="A113" s="16" t="s">
        <v>55</v>
      </c>
      <c r="B113" s="16" t="s">
        <v>24</v>
      </c>
      <c r="C113" s="16" t="s">
        <v>62</v>
      </c>
      <c r="D113" s="16" t="s">
        <v>60</v>
      </c>
      <c r="E113" s="17">
        <v>32.0</v>
      </c>
    </row>
    <row r="114">
      <c r="A114" s="16" t="s">
        <v>55</v>
      </c>
      <c r="B114" s="16" t="s">
        <v>24</v>
      </c>
      <c r="C114" s="16" t="s">
        <v>63</v>
      </c>
      <c r="D114" s="16" t="s">
        <v>57</v>
      </c>
      <c r="E114" s="17">
        <v>58.0</v>
      </c>
    </row>
    <row r="115">
      <c r="A115" s="16" t="s">
        <v>55</v>
      </c>
      <c r="B115" s="16" t="s">
        <v>24</v>
      </c>
      <c r="C115" s="16" t="s">
        <v>63</v>
      </c>
      <c r="D115" s="16" t="s">
        <v>58</v>
      </c>
      <c r="E115" s="17">
        <v>48.0</v>
      </c>
    </row>
    <row r="116">
      <c r="A116" s="16" t="s">
        <v>55</v>
      </c>
      <c r="B116" s="16" t="s">
        <v>24</v>
      </c>
      <c r="C116" s="16" t="s">
        <v>63</v>
      </c>
      <c r="D116" s="16" t="s">
        <v>59</v>
      </c>
      <c r="E116" s="17">
        <v>25.0</v>
      </c>
    </row>
    <row r="117">
      <c r="A117" s="16" t="s">
        <v>55</v>
      </c>
      <c r="B117" s="16" t="s">
        <v>24</v>
      </c>
      <c r="C117" s="16" t="s">
        <v>63</v>
      </c>
      <c r="D117" s="16" t="s">
        <v>60</v>
      </c>
      <c r="E117" s="17">
        <v>24.0</v>
      </c>
    </row>
    <row r="118">
      <c r="A118" s="16" t="s">
        <v>55</v>
      </c>
      <c r="B118" s="16" t="s">
        <v>24</v>
      </c>
      <c r="C118" s="16" t="s">
        <v>64</v>
      </c>
      <c r="D118" s="16" t="s">
        <v>57</v>
      </c>
      <c r="E118" s="17">
        <v>30.0</v>
      </c>
    </row>
    <row r="119">
      <c r="A119" s="16" t="s">
        <v>55</v>
      </c>
      <c r="B119" s="16" t="s">
        <v>24</v>
      </c>
      <c r="C119" s="16" t="s">
        <v>64</v>
      </c>
      <c r="D119" s="16" t="s">
        <v>58</v>
      </c>
      <c r="E119" s="17">
        <v>10.0</v>
      </c>
    </row>
    <row r="120">
      <c r="A120" s="16" t="s">
        <v>55</v>
      </c>
      <c r="B120" s="16" t="s">
        <v>24</v>
      </c>
      <c r="C120" s="16" t="s">
        <v>64</v>
      </c>
      <c r="D120" s="16" t="s">
        <v>59</v>
      </c>
      <c r="E120" s="17">
        <v>15.0</v>
      </c>
    </row>
    <row r="121">
      <c r="A121" s="16" t="s">
        <v>55</v>
      </c>
      <c r="B121" s="16" t="s">
        <v>24</v>
      </c>
      <c r="C121" s="16" t="s">
        <v>64</v>
      </c>
      <c r="D121" s="16" t="s">
        <v>60</v>
      </c>
      <c r="E121" s="17">
        <v>6.0</v>
      </c>
    </row>
    <row r="122">
      <c r="A122" s="16" t="s">
        <v>55</v>
      </c>
      <c r="B122" s="16" t="s">
        <v>25</v>
      </c>
      <c r="C122" s="16" t="s">
        <v>56</v>
      </c>
      <c r="D122" s="16" t="s">
        <v>57</v>
      </c>
      <c r="E122" s="17">
        <v>82.0</v>
      </c>
    </row>
    <row r="123">
      <c r="A123" s="16" t="s">
        <v>55</v>
      </c>
      <c r="B123" s="16" t="s">
        <v>25</v>
      </c>
      <c r="C123" s="16" t="s">
        <v>56</v>
      </c>
      <c r="D123" s="16" t="s">
        <v>58</v>
      </c>
      <c r="E123" s="17">
        <v>80.0</v>
      </c>
    </row>
    <row r="124">
      <c r="A124" s="16" t="s">
        <v>55</v>
      </c>
      <c r="B124" s="16" t="s">
        <v>25</v>
      </c>
      <c r="C124" s="16" t="s">
        <v>56</v>
      </c>
      <c r="D124" s="16" t="s">
        <v>59</v>
      </c>
      <c r="E124" s="17">
        <v>50.0</v>
      </c>
    </row>
    <row r="125">
      <c r="A125" s="16" t="s">
        <v>55</v>
      </c>
      <c r="B125" s="16" t="s">
        <v>25</v>
      </c>
      <c r="C125" s="16" t="s">
        <v>56</v>
      </c>
      <c r="D125" s="16" t="s">
        <v>60</v>
      </c>
      <c r="E125" s="17">
        <v>50.0</v>
      </c>
    </row>
    <row r="126">
      <c r="A126" s="16" t="s">
        <v>55</v>
      </c>
      <c r="B126" s="16" t="s">
        <v>25</v>
      </c>
      <c r="C126" s="16" t="s">
        <v>61</v>
      </c>
      <c r="D126" s="16" t="s">
        <v>57</v>
      </c>
      <c r="E126" s="17">
        <v>60.0</v>
      </c>
    </row>
    <row r="127">
      <c r="A127" s="16" t="s">
        <v>55</v>
      </c>
      <c r="B127" s="16" t="s">
        <v>25</v>
      </c>
      <c r="C127" s="16" t="s">
        <v>61</v>
      </c>
      <c r="D127" s="16" t="s">
        <v>58</v>
      </c>
      <c r="E127" s="17">
        <v>45.0</v>
      </c>
    </row>
    <row r="128">
      <c r="A128" s="16" t="s">
        <v>55</v>
      </c>
      <c r="B128" s="16" t="s">
        <v>25</v>
      </c>
      <c r="C128" s="16" t="s">
        <v>61</v>
      </c>
      <c r="D128" s="16" t="s">
        <v>59</v>
      </c>
      <c r="E128" s="17">
        <v>28.0</v>
      </c>
    </row>
    <row r="129">
      <c r="A129" s="16" t="s">
        <v>55</v>
      </c>
      <c r="B129" s="16" t="s">
        <v>25</v>
      </c>
      <c r="C129" s="16" t="s">
        <v>61</v>
      </c>
      <c r="D129" s="16" t="s">
        <v>60</v>
      </c>
      <c r="E129" s="17">
        <v>28.0</v>
      </c>
    </row>
    <row r="130">
      <c r="A130" s="16" t="s">
        <v>55</v>
      </c>
      <c r="B130" s="16" t="s">
        <v>25</v>
      </c>
      <c r="C130" s="16" t="s">
        <v>62</v>
      </c>
      <c r="D130" s="16" t="s">
        <v>57</v>
      </c>
      <c r="E130" s="17">
        <v>64.0</v>
      </c>
    </row>
    <row r="131">
      <c r="A131" s="16" t="s">
        <v>55</v>
      </c>
      <c r="B131" s="16" t="s">
        <v>25</v>
      </c>
      <c r="C131" s="16" t="s">
        <v>62</v>
      </c>
      <c r="D131" s="16" t="s">
        <v>58</v>
      </c>
      <c r="E131" s="17">
        <v>54.0</v>
      </c>
    </row>
    <row r="132">
      <c r="A132" s="16" t="s">
        <v>55</v>
      </c>
      <c r="B132" s="16" t="s">
        <v>25</v>
      </c>
      <c r="C132" s="16" t="s">
        <v>62</v>
      </c>
      <c r="D132" s="16" t="s">
        <v>59</v>
      </c>
      <c r="E132" s="17">
        <v>32.0</v>
      </c>
    </row>
    <row r="133">
      <c r="A133" s="16" t="s">
        <v>55</v>
      </c>
      <c r="B133" s="16" t="s">
        <v>25</v>
      </c>
      <c r="C133" s="16" t="s">
        <v>62</v>
      </c>
      <c r="D133" s="16" t="s">
        <v>60</v>
      </c>
      <c r="E133" s="17">
        <v>24.0</v>
      </c>
    </row>
    <row r="134">
      <c r="A134" s="16" t="s">
        <v>55</v>
      </c>
      <c r="B134" s="16" t="s">
        <v>25</v>
      </c>
      <c r="C134" s="16" t="s">
        <v>63</v>
      </c>
      <c r="D134" s="16" t="s">
        <v>57</v>
      </c>
      <c r="E134" s="17">
        <v>62.0</v>
      </c>
    </row>
    <row r="135">
      <c r="A135" s="16" t="s">
        <v>55</v>
      </c>
      <c r="B135" s="16" t="s">
        <v>25</v>
      </c>
      <c r="C135" s="16" t="s">
        <v>63</v>
      </c>
      <c r="D135" s="16" t="s">
        <v>58</v>
      </c>
      <c r="E135" s="17">
        <v>52.0</v>
      </c>
    </row>
    <row r="136">
      <c r="A136" s="16" t="s">
        <v>55</v>
      </c>
      <c r="B136" s="16" t="s">
        <v>25</v>
      </c>
      <c r="C136" s="16" t="s">
        <v>63</v>
      </c>
      <c r="D136" s="16" t="s">
        <v>59</v>
      </c>
      <c r="E136" s="17">
        <v>30.0</v>
      </c>
    </row>
    <row r="137">
      <c r="A137" s="16" t="s">
        <v>55</v>
      </c>
      <c r="B137" s="16" t="s">
        <v>25</v>
      </c>
      <c r="C137" s="16" t="s">
        <v>63</v>
      </c>
      <c r="D137" s="16" t="s">
        <v>60</v>
      </c>
      <c r="E137" s="17">
        <v>22.0</v>
      </c>
    </row>
    <row r="138">
      <c r="A138" s="16" t="s">
        <v>55</v>
      </c>
      <c r="B138" s="16" t="s">
        <v>25</v>
      </c>
      <c r="C138" s="16" t="s">
        <v>64</v>
      </c>
      <c r="D138" s="16" t="s">
        <v>57</v>
      </c>
      <c r="E138" s="17">
        <v>28.0</v>
      </c>
    </row>
    <row r="139">
      <c r="A139" s="16" t="s">
        <v>55</v>
      </c>
      <c r="B139" s="16" t="s">
        <v>25</v>
      </c>
      <c r="C139" s="16" t="s">
        <v>64</v>
      </c>
      <c r="D139" s="16" t="s">
        <v>58</v>
      </c>
      <c r="E139" s="17">
        <v>9.0</v>
      </c>
    </row>
    <row r="140">
      <c r="A140" s="16" t="s">
        <v>55</v>
      </c>
      <c r="B140" s="16" t="s">
        <v>25</v>
      </c>
      <c r="C140" s="16" t="s">
        <v>64</v>
      </c>
      <c r="D140" s="16" t="s">
        <v>59</v>
      </c>
      <c r="E140" s="17">
        <v>14.0</v>
      </c>
    </row>
    <row r="141">
      <c r="A141" s="16" t="s">
        <v>55</v>
      </c>
      <c r="B141" s="16" t="s">
        <v>25</v>
      </c>
      <c r="C141" s="16" t="s">
        <v>64</v>
      </c>
      <c r="D141" s="16" t="s">
        <v>60</v>
      </c>
      <c r="E141" s="17">
        <v>4.0</v>
      </c>
    </row>
    <row r="142">
      <c r="A142" s="16" t="s">
        <v>55</v>
      </c>
      <c r="B142" s="16" t="s">
        <v>26</v>
      </c>
      <c r="C142" s="16" t="s">
        <v>56</v>
      </c>
      <c r="D142" s="16" t="s">
        <v>57</v>
      </c>
      <c r="E142" s="17">
        <v>84.0</v>
      </c>
    </row>
    <row r="143">
      <c r="A143" s="16" t="s">
        <v>55</v>
      </c>
      <c r="B143" s="16" t="s">
        <v>26</v>
      </c>
      <c r="C143" s="16" t="s">
        <v>56</v>
      </c>
      <c r="D143" s="16" t="s">
        <v>58</v>
      </c>
      <c r="E143" s="17">
        <v>81.0</v>
      </c>
    </row>
    <row r="144">
      <c r="A144" s="16" t="s">
        <v>55</v>
      </c>
      <c r="B144" s="16" t="s">
        <v>26</v>
      </c>
      <c r="C144" s="16" t="s">
        <v>56</v>
      </c>
      <c r="D144" s="16" t="s">
        <v>59</v>
      </c>
      <c r="E144" s="17">
        <v>45.0</v>
      </c>
    </row>
    <row r="145">
      <c r="A145" s="16" t="s">
        <v>55</v>
      </c>
      <c r="B145" s="16" t="s">
        <v>26</v>
      </c>
      <c r="C145" s="16" t="s">
        <v>56</v>
      </c>
      <c r="D145" s="16" t="s">
        <v>60</v>
      </c>
      <c r="E145" s="17">
        <v>75.0</v>
      </c>
    </row>
    <row r="146">
      <c r="A146" s="16" t="s">
        <v>55</v>
      </c>
      <c r="B146" s="16" t="s">
        <v>26</v>
      </c>
      <c r="C146" s="16" t="s">
        <v>61</v>
      </c>
      <c r="D146" s="16" t="s">
        <v>57</v>
      </c>
      <c r="E146" s="17">
        <v>72.0</v>
      </c>
    </row>
    <row r="147">
      <c r="A147" s="16" t="s">
        <v>55</v>
      </c>
      <c r="B147" s="16" t="s">
        <v>26</v>
      </c>
      <c r="C147" s="16" t="s">
        <v>61</v>
      </c>
      <c r="D147" s="16" t="s">
        <v>58</v>
      </c>
      <c r="E147" s="17">
        <v>65.0</v>
      </c>
    </row>
    <row r="148">
      <c r="A148" s="16" t="s">
        <v>55</v>
      </c>
      <c r="B148" s="16" t="s">
        <v>26</v>
      </c>
      <c r="C148" s="16" t="s">
        <v>61</v>
      </c>
      <c r="D148" s="16" t="s">
        <v>59</v>
      </c>
      <c r="E148" s="17">
        <v>38.0</v>
      </c>
    </row>
    <row r="149">
      <c r="A149" s="16" t="s">
        <v>55</v>
      </c>
      <c r="B149" s="16" t="s">
        <v>26</v>
      </c>
      <c r="C149" s="16" t="s">
        <v>61</v>
      </c>
      <c r="D149" s="16" t="s">
        <v>60</v>
      </c>
      <c r="E149" s="17">
        <v>68.0</v>
      </c>
    </row>
    <row r="150">
      <c r="A150" s="16" t="s">
        <v>55</v>
      </c>
      <c r="B150" s="16" t="s">
        <v>26</v>
      </c>
      <c r="C150" s="16" t="s">
        <v>62</v>
      </c>
      <c r="D150" s="16" t="s">
        <v>57</v>
      </c>
      <c r="E150" s="17">
        <v>68.0</v>
      </c>
    </row>
    <row r="151">
      <c r="A151" s="16" t="s">
        <v>55</v>
      </c>
      <c r="B151" s="16" t="s">
        <v>26</v>
      </c>
      <c r="C151" s="16" t="s">
        <v>62</v>
      </c>
      <c r="D151" s="16" t="s">
        <v>58</v>
      </c>
      <c r="E151" s="17">
        <v>60.0</v>
      </c>
    </row>
    <row r="152">
      <c r="A152" s="16" t="s">
        <v>55</v>
      </c>
      <c r="B152" s="16" t="s">
        <v>26</v>
      </c>
      <c r="C152" s="16" t="s">
        <v>62</v>
      </c>
      <c r="D152" s="16" t="s">
        <v>59</v>
      </c>
      <c r="E152" s="17">
        <v>35.0</v>
      </c>
    </row>
    <row r="153">
      <c r="A153" s="16" t="s">
        <v>55</v>
      </c>
      <c r="B153" s="16" t="s">
        <v>26</v>
      </c>
      <c r="C153" s="16" t="s">
        <v>62</v>
      </c>
      <c r="D153" s="16" t="s">
        <v>60</v>
      </c>
      <c r="E153" s="17">
        <v>45.0</v>
      </c>
    </row>
    <row r="154">
      <c r="A154" s="16" t="s">
        <v>55</v>
      </c>
      <c r="B154" s="16" t="s">
        <v>26</v>
      </c>
      <c r="C154" s="16" t="s">
        <v>63</v>
      </c>
      <c r="D154" s="16" t="s">
        <v>57</v>
      </c>
      <c r="E154" s="17">
        <v>65.0</v>
      </c>
    </row>
    <row r="155">
      <c r="A155" s="16" t="s">
        <v>55</v>
      </c>
      <c r="B155" s="16" t="s">
        <v>26</v>
      </c>
      <c r="C155" s="16" t="s">
        <v>63</v>
      </c>
      <c r="D155" s="16" t="s">
        <v>58</v>
      </c>
      <c r="E155" s="17">
        <v>55.0</v>
      </c>
    </row>
    <row r="156">
      <c r="A156" s="16" t="s">
        <v>55</v>
      </c>
      <c r="B156" s="16" t="s">
        <v>26</v>
      </c>
      <c r="C156" s="16" t="s">
        <v>63</v>
      </c>
      <c r="D156" s="16" t="s">
        <v>59</v>
      </c>
      <c r="E156" s="17">
        <v>32.0</v>
      </c>
    </row>
    <row r="157">
      <c r="A157" s="16" t="s">
        <v>55</v>
      </c>
      <c r="B157" s="16" t="s">
        <v>26</v>
      </c>
      <c r="C157" s="16" t="s">
        <v>63</v>
      </c>
      <c r="D157" s="16" t="s">
        <v>60</v>
      </c>
      <c r="E157" s="17">
        <v>40.0</v>
      </c>
    </row>
    <row r="158">
      <c r="A158" s="16" t="s">
        <v>55</v>
      </c>
      <c r="B158" s="16" t="s">
        <v>26</v>
      </c>
      <c r="C158" s="16" t="s">
        <v>64</v>
      </c>
      <c r="D158" s="16" t="s">
        <v>57</v>
      </c>
      <c r="E158" s="17">
        <v>35.0</v>
      </c>
    </row>
    <row r="159">
      <c r="A159" s="16" t="s">
        <v>55</v>
      </c>
      <c r="B159" s="16" t="s">
        <v>26</v>
      </c>
      <c r="C159" s="16" t="s">
        <v>64</v>
      </c>
      <c r="D159" s="16" t="s">
        <v>58</v>
      </c>
      <c r="E159" s="17">
        <v>12.0</v>
      </c>
    </row>
    <row r="160">
      <c r="A160" s="16" t="s">
        <v>55</v>
      </c>
      <c r="B160" s="16" t="s">
        <v>26</v>
      </c>
      <c r="C160" s="16" t="s">
        <v>64</v>
      </c>
      <c r="D160" s="16" t="s">
        <v>59</v>
      </c>
      <c r="E160" s="17">
        <v>20.0</v>
      </c>
    </row>
    <row r="161">
      <c r="A161" s="16" t="s">
        <v>55</v>
      </c>
      <c r="B161" s="16" t="s">
        <v>26</v>
      </c>
      <c r="C161" s="16" t="s">
        <v>64</v>
      </c>
      <c r="D161" s="16" t="s">
        <v>60</v>
      </c>
      <c r="E161" s="17">
        <v>10.0</v>
      </c>
    </row>
    <row r="162">
      <c r="A162" s="16" t="s">
        <v>55</v>
      </c>
      <c r="B162" s="16" t="s">
        <v>27</v>
      </c>
      <c r="C162" s="16" t="s">
        <v>56</v>
      </c>
      <c r="D162" s="16" t="s">
        <v>57</v>
      </c>
      <c r="E162" s="17">
        <v>72.0</v>
      </c>
    </row>
    <row r="163">
      <c r="A163" s="16" t="s">
        <v>55</v>
      </c>
      <c r="B163" s="16" t="s">
        <v>27</v>
      </c>
      <c r="C163" s="16" t="s">
        <v>56</v>
      </c>
      <c r="D163" s="16" t="s">
        <v>58</v>
      </c>
      <c r="E163" s="17">
        <v>69.0</v>
      </c>
    </row>
    <row r="164">
      <c r="A164" s="16" t="s">
        <v>55</v>
      </c>
      <c r="B164" s="16" t="s">
        <v>27</v>
      </c>
      <c r="C164" s="16" t="s">
        <v>56</v>
      </c>
      <c r="D164" s="16" t="s">
        <v>59</v>
      </c>
      <c r="E164" s="17">
        <v>42.0</v>
      </c>
    </row>
    <row r="165">
      <c r="A165" s="16" t="s">
        <v>55</v>
      </c>
      <c r="B165" s="16" t="s">
        <v>27</v>
      </c>
      <c r="C165" s="16" t="s">
        <v>56</v>
      </c>
      <c r="D165" s="16" t="s">
        <v>60</v>
      </c>
      <c r="E165" s="17">
        <v>55.0</v>
      </c>
    </row>
    <row r="166">
      <c r="A166" s="16" t="s">
        <v>55</v>
      </c>
      <c r="B166" s="16" t="s">
        <v>27</v>
      </c>
      <c r="C166" s="16" t="s">
        <v>61</v>
      </c>
      <c r="D166" s="16" t="s">
        <v>57</v>
      </c>
      <c r="E166" s="17">
        <v>62.0</v>
      </c>
    </row>
    <row r="167">
      <c r="A167" s="16" t="s">
        <v>55</v>
      </c>
      <c r="B167" s="16" t="s">
        <v>27</v>
      </c>
      <c r="C167" s="16" t="s">
        <v>61</v>
      </c>
      <c r="D167" s="16" t="s">
        <v>58</v>
      </c>
      <c r="E167" s="17">
        <v>52.0</v>
      </c>
    </row>
    <row r="168">
      <c r="A168" s="16" t="s">
        <v>55</v>
      </c>
      <c r="B168" s="16" t="s">
        <v>27</v>
      </c>
      <c r="C168" s="16" t="s">
        <v>61</v>
      </c>
      <c r="D168" s="16" t="s">
        <v>59</v>
      </c>
      <c r="E168" s="17">
        <v>35.0</v>
      </c>
    </row>
    <row r="169">
      <c r="A169" s="16" t="s">
        <v>55</v>
      </c>
      <c r="B169" s="16" t="s">
        <v>27</v>
      </c>
      <c r="C169" s="16" t="s">
        <v>61</v>
      </c>
      <c r="D169" s="16" t="s">
        <v>60</v>
      </c>
      <c r="E169" s="17">
        <v>48.0</v>
      </c>
    </row>
    <row r="170">
      <c r="A170" s="16" t="s">
        <v>55</v>
      </c>
      <c r="B170" s="16" t="s">
        <v>27</v>
      </c>
      <c r="C170" s="16" t="s">
        <v>62</v>
      </c>
      <c r="D170" s="16" t="s">
        <v>57</v>
      </c>
      <c r="E170" s="17">
        <v>55.0</v>
      </c>
    </row>
    <row r="171">
      <c r="A171" s="16" t="s">
        <v>55</v>
      </c>
      <c r="B171" s="16" t="s">
        <v>27</v>
      </c>
      <c r="C171" s="16" t="s">
        <v>62</v>
      </c>
      <c r="D171" s="16" t="s">
        <v>58</v>
      </c>
      <c r="E171" s="17">
        <v>45.0</v>
      </c>
    </row>
    <row r="172">
      <c r="A172" s="16" t="s">
        <v>55</v>
      </c>
      <c r="B172" s="16" t="s">
        <v>27</v>
      </c>
      <c r="C172" s="16" t="s">
        <v>62</v>
      </c>
      <c r="D172" s="16" t="s">
        <v>59</v>
      </c>
      <c r="E172" s="17">
        <v>28.0</v>
      </c>
    </row>
    <row r="173">
      <c r="A173" s="16" t="s">
        <v>55</v>
      </c>
      <c r="B173" s="16" t="s">
        <v>27</v>
      </c>
      <c r="C173" s="16" t="s">
        <v>62</v>
      </c>
      <c r="D173" s="16" t="s">
        <v>60</v>
      </c>
      <c r="E173" s="17">
        <v>30.0</v>
      </c>
    </row>
    <row r="174">
      <c r="A174" s="16" t="s">
        <v>55</v>
      </c>
      <c r="B174" s="16" t="s">
        <v>27</v>
      </c>
      <c r="C174" s="16" t="s">
        <v>63</v>
      </c>
      <c r="D174" s="16" t="s">
        <v>57</v>
      </c>
      <c r="E174" s="17">
        <v>48.0</v>
      </c>
    </row>
    <row r="175">
      <c r="A175" s="16" t="s">
        <v>55</v>
      </c>
      <c r="B175" s="16" t="s">
        <v>27</v>
      </c>
      <c r="C175" s="16" t="s">
        <v>63</v>
      </c>
      <c r="D175" s="16" t="s">
        <v>58</v>
      </c>
      <c r="E175" s="17">
        <v>38.0</v>
      </c>
    </row>
    <row r="176">
      <c r="A176" s="16" t="s">
        <v>55</v>
      </c>
      <c r="B176" s="16" t="s">
        <v>27</v>
      </c>
      <c r="C176" s="16" t="s">
        <v>63</v>
      </c>
      <c r="D176" s="16" t="s">
        <v>59</v>
      </c>
      <c r="E176" s="17">
        <v>22.0</v>
      </c>
    </row>
    <row r="177">
      <c r="A177" s="16" t="s">
        <v>55</v>
      </c>
      <c r="B177" s="16" t="s">
        <v>27</v>
      </c>
      <c r="C177" s="16" t="s">
        <v>63</v>
      </c>
      <c r="D177" s="16" t="s">
        <v>60</v>
      </c>
      <c r="E177" s="17">
        <v>20.0</v>
      </c>
    </row>
    <row r="178">
      <c r="A178" s="16" t="s">
        <v>55</v>
      </c>
      <c r="B178" s="16" t="s">
        <v>27</v>
      </c>
      <c r="C178" s="16" t="s">
        <v>64</v>
      </c>
      <c r="D178" s="16" t="s">
        <v>57</v>
      </c>
      <c r="E178" s="17">
        <v>38.0</v>
      </c>
    </row>
    <row r="179">
      <c r="A179" s="16" t="s">
        <v>55</v>
      </c>
      <c r="B179" s="16" t="s">
        <v>27</v>
      </c>
      <c r="C179" s="16" t="s">
        <v>64</v>
      </c>
      <c r="D179" s="16" t="s">
        <v>58</v>
      </c>
      <c r="E179" s="17">
        <v>14.0</v>
      </c>
    </row>
    <row r="180">
      <c r="A180" s="16" t="s">
        <v>55</v>
      </c>
      <c r="B180" s="16" t="s">
        <v>27</v>
      </c>
      <c r="C180" s="16" t="s">
        <v>64</v>
      </c>
      <c r="D180" s="16" t="s">
        <v>59</v>
      </c>
      <c r="E180" s="17">
        <v>24.0</v>
      </c>
    </row>
    <row r="181">
      <c r="A181" s="16" t="s">
        <v>55</v>
      </c>
      <c r="B181" s="16" t="s">
        <v>27</v>
      </c>
      <c r="C181" s="16" t="s">
        <v>64</v>
      </c>
      <c r="D181" s="16" t="s">
        <v>60</v>
      </c>
      <c r="E181" s="17">
        <v>12.0</v>
      </c>
    </row>
    <row r="182">
      <c r="A182" s="16" t="s">
        <v>55</v>
      </c>
      <c r="B182" s="16" t="s">
        <v>28</v>
      </c>
      <c r="C182" s="16" t="s">
        <v>56</v>
      </c>
      <c r="D182" s="16" t="s">
        <v>57</v>
      </c>
      <c r="E182" s="17">
        <v>74.0</v>
      </c>
    </row>
    <row r="183">
      <c r="A183" s="16" t="s">
        <v>55</v>
      </c>
      <c r="B183" s="16" t="s">
        <v>28</v>
      </c>
      <c r="C183" s="16" t="s">
        <v>56</v>
      </c>
      <c r="D183" s="16" t="s">
        <v>58</v>
      </c>
      <c r="E183" s="17">
        <v>71.0</v>
      </c>
    </row>
    <row r="184">
      <c r="A184" s="16" t="s">
        <v>55</v>
      </c>
      <c r="B184" s="16" t="s">
        <v>28</v>
      </c>
      <c r="C184" s="16" t="s">
        <v>56</v>
      </c>
      <c r="D184" s="16" t="s">
        <v>59</v>
      </c>
      <c r="E184" s="17">
        <v>44.0</v>
      </c>
    </row>
    <row r="185">
      <c r="A185" s="16" t="s">
        <v>55</v>
      </c>
      <c r="B185" s="16" t="s">
        <v>28</v>
      </c>
      <c r="C185" s="16" t="s">
        <v>56</v>
      </c>
      <c r="D185" s="16" t="s">
        <v>60</v>
      </c>
      <c r="E185" s="17">
        <v>68.0</v>
      </c>
    </row>
    <row r="186">
      <c r="A186" s="16" t="s">
        <v>55</v>
      </c>
      <c r="B186" s="16" t="s">
        <v>28</v>
      </c>
      <c r="C186" s="16" t="s">
        <v>61</v>
      </c>
      <c r="D186" s="16" t="s">
        <v>57</v>
      </c>
      <c r="E186" s="17">
        <v>66.0</v>
      </c>
    </row>
    <row r="187">
      <c r="A187" s="16" t="s">
        <v>55</v>
      </c>
      <c r="B187" s="16" t="s">
        <v>28</v>
      </c>
      <c r="C187" s="16" t="s">
        <v>61</v>
      </c>
      <c r="D187" s="16" t="s">
        <v>58</v>
      </c>
      <c r="E187" s="17">
        <v>60.0</v>
      </c>
    </row>
    <row r="188">
      <c r="A188" s="16" t="s">
        <v>55</v>
      </c>
      <c r="B188" s="16" t="s">
        <v>28</v>
      </c>
      <c r="C188" s="16" t="s">
        <v>61</v>
      </c>
      <c r="D188" s="16" t="s">
        <v>59</v>
      </c>
      <c r="E188" s="17">
        <v>38.0</v>
      </c>
    </row>
    <row r="189">
      <c r="A189" s="16" t="s">
        <v>55</v>
      </c>
      <c r="B189" s="16" t="s">
        <v>28</v>
      </c>
      <c r="C189" s="16" t="s">
        <v>61</v>
      </c>
      <c r="D189" s="16" t="s">
        <v>60</v>
      </c>
      <c r="E189" s="17">
        <v>62.0</v>
      </c>
    </row>
    <row r="190">
      <c r="A190" s="16" t="s">
        <v>55</v>
      </c>
      <c r="B190" s="16" t="s">
        <v>28</v>
      </c>
      <c r="C190" s="16" t="s">
        <v>62</v>
      </c>
      <c r="D190" s="16" t="s">
        <v>57</v>
      </c>
      <c r="E190" s="17">
        <v>56.0</v>
      </c>
    </row>
    <row r="191">
      <c r="A191" s="16" t="s">
        <v>55</v>
      </c>
      <c r="B191" s="16" t="s">
        <v>28</v>
      </c>
      <c r="C191" s="16" t="s">
        <v>62</v>
      </c>
      <c r="D191" s="16" t="s">
        <v>58</v>
      </c>
      <c r="E191" s="17">
        <v>48.0</v>
      </c>
    </row>
    <row r="192">
      <c r="A192" s="16" t="s">
        <v>55</v>
      </c>
      <c r="B192" s="16" t="s">
        <v>28</v>
      </c>
      <c r="C192" s="16" t="s">
        <v>62</v>
      </c>
      <c r="D192" s="16" t="s">
        <v>59</v>
      </c>
      <c r="E192" s="17">
        <v>30.0</v>
      </c>
    </row>
    <row r="193">
      <c r="A193" s="16" t="s">
        <v>55</v>
      </c>
      <c r="B193" s="16" t="s">
        <v>28</v>
      </c>
      <c r="C193" s="16" t="s">
        <v>62</v>
      </c>
      <c r="D193" s="16" t="s">
        <v>60</v>
      </c>
      <c r="E193" s="17">
        <v>34.0</v>
      </c>
    </row>
    <row r="194">
      <c r="A194" s="16" t="s">
        <v>55</v>
      </c>
      <c r="B194" s="16" t="s">
        <v>28</v>
      </c>
      <c r="C194" s="16" t="s">
        <v>63</v>
      </c>
      <c r="D194" s="16" t="s">
        <v>57</v>
      </c>
      <c r="E194" s="17">
        <v>50.0</v>
      </c>
    </row>
    <row r="195">
      <c r="A195" s="16" t="s">
        <v>55</v>
      </c>
      <c r="B195" s="16" t="s">
        <v>28</v>
      </c>
      <c r="C195" s="16" t="s">
        <v>63</v>
      </c>
      <c r="D195" s="16" t="s">
        <v>58</v>
      </c>
      <c r="E195" s="17">
        <v>40.0</v>
      </c>
    </row>
    <row r="196">
      <c r="A196" s="16" t="s">
        <v>55</v>
      </c>
      <c r="B196" s="16" t="s">
        <v>28</v>
      </c>
      <c r="C196" s="16" t="s">
        <v>63</v>
      </c>
      <c r="D196" s="16" t="s">
        <v>59</v>
      </c>
      <c r="E196" s="17">
        <v>24.0</v>
      </c>
    </row>
    <row r="197">
      <c r="A197" s="16" t="s">
        <v>55</v>
      </c>
      <c r="B197" s="16" t="s">
        <v>28</v>
      </c>
      <c r="C197" s="16" t="s">
        <v>63</v>
      </c>
      <c r="D197" s="16" t="s">
        <v>60</v>
      </c>
      <c r="E197" s="17">
        <v>26.0</v>
      </c>
    </row>
    <row r="198">
      <c r="A198" s="16" t="s">
        <v>55</v>
      </c>
      <c r="B198" s="16" t="s">
        <v>28</v>
      </c>
      <c r="C198" s="16" t="s">
        <v>64</v>
      </c>
      <c r="D198" s="16" t="s">
        <v>57</v>
      </c>
      <c r="E198" s="17">
        <v>40.0</v>
      </c>
    </row>
    <row r="199">
      <c r="A199" s="16" t="s">
        <v>55</v>
      </c>
      <c r="B199" s="16" t="s">
        <v>28</v>
      </c>
      <c r="C199" s="16" t="s">
        <v>64</v>
      </c>
      <c r="D199" s="16" t="s">
        <v>58</v>
      </c>
      <c r="E199" s="17">
        <v>16.0</v>
      </c>
    </row>
    <row r="200">
      <c r="A200" s="16" t="s">
        <v>55</v>
      </c>
      <c r="B200" s="16" t="s">
        <v>28</v>
      </c>
      <c r="C200" s="16" t="s">
        <v>64</v>
      </c>
      <c r="D200" s="16" t="s">
        <v>59</v>
      </c>
      <c r="E200" s="17">
        <v>26.0</v>
      </c>
    </row>
    <row r="201">
      <c r="A201" s="16" t="s">
        <v>55</v>
      </c>
      <c r="B201" s="16" t="s">
        <v>28</v>
      </c>
      <c r="C201" s="16" t="s">
        <v>64</v>
      </c>
      <c r="D201" s="16" t="s">
        <v>60</v>
      </c>
      <c r="E201" s="17">
        <v>14.0</v>
      </c>
    </row>
    <row r="202">
      <c r="A202" s="16" t="s">
        <v>55</v>
      </c>
      <c r="B202" s="16" t="s">
        <v>29</v>
      </c>
      <c r="C202" s="16" t="s">
        <v>56</v>
      </c>
      <c r="D202" s="16" t="s">
        <v>57</v>
      </c>
      <c r="E202" s="17">
        <v>70.0</v>
      </c>
    </row>
    <row r="203">
      <c r="A203" s="16" t="s">
        <v>55</v>
      </c>
      <c r="B203" s="16" t="s">
        <v>29</v>
      </c>
      <c r="C203" s="16" t="s">
        <v>56</v>
      </c>
      <c r="D203" s="16" t="s">
        <v>58</v>
      </c>
      <c r="E203" s="17">
        <v>68.0</v>
      </c>
    </row>
    <row r="204">
      <c r="A204" s="16" t="s">
        <v>55</v>
      </c>
      <c r="B204" s="16" t="s">
        <v>29</v>
      </c>
      <c r="C204" s="16" t="s">
        <v>56</v>
      </c>
      <c r="D204" s="16" t="s">
        <v>59</v>
      </c>
      <c r="E204" s="17">
        <v>35.0</v>
      </c>
    </row>
    <row r="205">
      <c r="A205" s="16" t="s">
        <v>55</v>
      </c>
      <c r="B205" s="16" t="s">
        <v>29</v>
      </c>
      <c r="C205" s="16" t="s">
        <v>56</v>
      </c>
      <c r="D205" s="16" t="s">
        <v>60</v>
      </c>
      <c r="E205" s="17">
        <v>88.0</v>
      </c>
    </row>
    <row r="206">
      <c r="A206" s="16" t="s">
        <v>55</v>
      </c>
      <c r="B206" s="16" t="s">
        <v>29</v>
      </c>
      <c r="C206" s="16" t="s">
        <v>61</v>
      </c>
      <c r="D206" s="16" t="s">
        <v>57</v>
      </c>
      <c r="E206" s="17">
        <v>60.0</v>
      </c>
    </row>
    <row r="207">
      <c r="A207" s="16" t="s">
        <v>55</v>
      </c>
      <c r="B207" s="16" t="s">
        <v>29</v>
      </c>
      <c r="C207" s="16" t="s">
        <v>61</v>
      </c>
      <c r="D207" s="16" t="s">
        <v>58</v>
      </c>
      <c r="E207" s="17">
        <v>55.0</v>
      </c>
    </row>
    <row r="208">
      <c r="A208" s="16" t="s">
        <v>55</v>
      </c>
      <c r="B208" s="16" t="s">
        <v>29</v>
      </c>
      <c r="C208" s="16" t="s">
        <v>61</v>
      </c>
      <c r="D208" s="16" t="s">
        <v>59</v>
      </c>
      <c r="E208" s="17">
        <v>28.0</v>
      </c>
    </row>
    <row r="209">
      <c r="A209" s="16" t="s">
        <v>55</v>
      </c>
      <c r="B209" s="16" t="s">
        <v>29</v>
      </c>
      <c r="C209" s="16" t="s">
        <v>61</v>
      </c>
      <c r="D209" s="16" t="s">
        <v>60</v>
      </c>
      <c r="E209" s="17">
        <v>75.0</v>
      </c>
    </row>
    <row r="210">
      <c r="A210" s="16" t="s">
        <v>55</v>
      </c>
      <c r="B210" s="16" t="s">
        <v>29</v>
      </c>
      <c r="C210" s="16" t="s">
        <v>62</v>
      </c>
      <c r="D210" s="16" t="s">
        <v>57</v>
      </c>
      <c r="E210" s="17">
        <v>65.0</v>
      </c>
    </row>
    <row r="211">
      <c r="A211" s="16" t="s">
        <v>55</v>
      </c>
      <c r="B211" s="16" t="s">
        <v>29</v>
      </c>
      <c r="C211" s="16" t="s">
        <v>62</v>
      </c>
      <c r="D211" s="16" t="s">
        <v>58</v>
      </c>
      <c r="E211" s="17">
        <v>60.0</v>
      </c>
    </row>
    <row r="212">
      <c r="A212" s="16" t="s">
        <v>55</v>
      </c>
      <c r="B212" s="16" t="s">
        <v>29</v>
      </c>
      <c r="C212" s="16" t="s">
        <v>62</v>
      </c>
      <c r="D212" s="16" t="s">
        <v>59</v>
      </c>
      <c r="E212" s="17">
        <v>30.0</v>
      </c>
    </row>
    <row r="213">
      <c r="A213" s="16" t="s">
        <v>55</v>
      </c>
      <c r="B213" s="16" t="s">
        <v>29</v>
      </c>
      <c r="C213" s="16" t="s">
        <v>62</v>
      </c>
      <c r="D213" s="16" t="s">
        <v>60</v>
      </c>
      <c r="E213" s="17">
        <v>68.0</v>
      </c>
    </row>
    <row r="214">
      <c r="A214" s="16" t="s">
        <v>55</v>
      </c>
      <c r="B214" s="16" t="s">
        <v>29</v>
      </c>
      <c r="C214" s="16" t="s">
        <v>63</v>
      </c>
      <c r="D214" s="16" t="s">
        <v>57</v>
      </c>
      <c r="E214" s="17">
        <v>62.0</v>
      </c>
    </row>
    <row r="215">
      <c r="A215" s="16" t="s">
        <v>55</v>
      </c>
      <c r="B215" s="16" t="s">
        <v>29</v>
      </c>
      <c r="C215" s="16" t="s">
        <v>63</v>
      </c>
      <c r="D215" s="16" t="s">
        <v>58</v>
      </c>
      <c r="E215" s="17">
        <v>58.0</v>
      </c>
    </row>
    <row r="216">
      <c r="A216" s="16" t="s">
        <v>55</v>
      </c>
      <c r="B216" s="16" t="s">
        <v>29</v>
      </c>
      <c r="C216" s="16" t="s">
        <v>63</v>
      </c>
      <c r="D216" s="16" t="s">
        <v>59</v>
      </c>
      <c r="E216" s="17">
        <v>25.0</v>
      </c>
    </row>
    <row r="217">
      <c r="A217" s="16" t="s">
        <v>55</v>
      </c>
      <c r="B217" s="16" t="s">
        <v>29</v>
      </c>
      <c r="C217" s="16" t="s">
        <v>63</v>
      </c>
      <c r="D217" s="16" t="s">
        <v>60</v>
      </c>
      <c r="E217" s="17">
        <v>65.0</v>
      </c>
    </row>
    <row r="218">
      <c r="A218" s="16" t="s">
        <v>55</v>
      </c>
      <c r="B218" s="16" t="s">
        <v>29</v>
      </c>
      <c r="C218" s="16" t="s">
        <v>64</v>
      </c>
      <c r="D218" s="16" t="s">
        <v>57</v>
      </c>
      <c r="E218" s="17">
        <v>25.0</v>
      </c>
    </row>
    <row r="219">
      <c r="A219" s="16" t="s">
        <v>55</v>
      </c>
      <c r="B219" s="16" t="s">
        <v>29</v>
      </c>
      <c r="C219" s="16" t="s">
        <v>64</v>
      </c>
      <c r="D219" s="16" t="s">
        <v>58</v>
      </c>
      <c r="E219" s="17">
        <v>8.0</v>
      </c>
    </row>
    <row r="220">
      <c r="A220" s="16" t="s">
        <v>55</v>
      </c>
      <c r="B220" s="16" t="s">
        <v>29</v>
      </c>
      <c r="C220" s="16" t="s">
        <v>64</v>
      </c>
      <c r="D220" s="16" t="s">
        <v>59</v>
      </c>
      <c r="E220" s="17">
        <v>12.0</v>
      </c>
    </row>
    <row r="221">
      <c r="A221" s="16" t="s">
        <v>55</v>
      </c>
      <c r="B221" s="16" t="s">
        <v>29</v>
      </c>
      <c r="C221" s="16" t="s">
        <v>64</v>
      </c>
      <c r="D221" s="16" t="s">
        <v>60</v>
      </c>
      <c r="E221" s="17">
        <v>10.0</v>
      </c>
    </row>
    <row r="222">
      <c r="A222" s="16" t="s">
        <v>55</v>
      </c>
      <c r="B222" s="16" t="s">
        <v>30</v>
      </c>
      <c r="C222" s="16" t="s">
        <v>56</v>
      </c>
      <c r="D222" s="16" t="s">
        <v>57</v>
      </c>
      <c r="E222" s="17">
        <v>75.0</v>
      </c>
    </row>
    <row r="223">
      <c r="A223" s="16" t="s">
        <v>55</v>
      </c>
      <c r="B223" s="16" t="s">
        <v>30</v>
      </c>
      <c r="C223" s="16" t="s">
        <v>56</v>
      </c>
      <c r="D223" s="16" t="s">
        <v>58</v>
      </c>
      <c r="E223" s="17">
        <v>72.0</v>
      </c>
    </row>
    <row r="224">
      <c r="A224" s="16" t="s">
        <v>55</v>
      </c>
      <c r="B224" s="16" t="s">
        <v>30</v>
      </c>
      <c r="C224" s="16" t="s">
        <v>56</v>
      </c>
      <c r="D224" s="16" t="s">
        <v>59</v>
      </c>
      <c r="E224" s="17">
        <v>40.0</v>
      </c>
    </row>
    <row r="225">
      <c r="A225" s="16" t="s">
        <v>55</v>
      </c>
      <c r="B225" s="16" t="s">
        <v>30</v>
      </c>
      <c r="C225" s="16" t="s">
        <v>56</v>
      </c>
      <c r="D225" s="16" t="s">
        <v>60</v>
      </c>
      <c r="E225" s="17">
        <v>62.0</v>
      </c>
    </row>
    <row r="226">
      <c r="A226" s="16" t="s">
        <v>55</v>
      </c>
      <c r="B226" s="16" t="s">
        <v>30</v>
      </c>
      <c r="C226" s="16" t="s">
        <v>61</v>
      </c>
      <c r="D226" s="16" t="s">
        <v>57</v>
      </c>
      <c r="E226" s="17">
        <v>68.0</v>
      </c>
    </row>
    <row r="227">
      <c r="A227" s="16" t="s">
        <v>55</v>
      </c>
      <c r="B227" s="16" t="s">
        <v>30</v>
      </c>
      <c r="C227" s="16" t="s">
        <v>61</v>
      </c>
      <c r="D227" s="16" t="s">
        <v>58</v>
      </c>
      <c r="E227" s="17">
        <v>60.0</v>
      </c>
    </row>
    <row r="228">
      <c r="A228" s="16" t="s">
        <v>55</v>
      </c>
      <c r="B228" s="16" t="s">
        <v>30</v>
      </c>
      <c r="C228" s="16" t="s">
        <v>61</v>
      </c>
      <c r="D228" s="16" t="s">
        <v>59</v>
      </c>
      <c r="E228" s="17">
        <v>32.0</v>
      </c>
    </row>
    <row r="229">
      <c r="A229" s="16" t="s">
        <v>55</v>
      </c>
      <c r="B229" s="16" t="s">
        <v>30</v>
      </c>
      <c r="C229" s="16" t="s">
        <v>61</v>
      </c>
      <c r="D229" s="16" t="s">
        <v>60</v>
      </c>
      <c r="E229" s="17">
        <v>55.0</v>
      </c>
    </row>
    <row r="230">
      <c r="A230" s="16" t="s">
        <v>55</v>
      </c>
      <c r="B230" s="16" t="s">
        <v>30</v>
      </c>
      <c r="C230" s="16" t="s">
        <v>62</v>
      </c>
      <c r="D230" s="16" t="s">
        <v>57</v>
      </c>
      <c r="E230" s="17">
        <v>62.0</v>
      </c>
    </row>
    <row r="231">
      <c r="A231" s="16" t="s">
        <v>55</v>
      </c>
      <c r="B231" s="16" t="s">
        <v>30</v>
      </c>
      <c r="C231" s="16" t="s">
        <v>62</v>
      </c>
      <c r="D231" s="16" t="s">
        <v>58</v>
      </c>
      <c r="E231" s="17">
        <v>54.0</v>
      </c>
    </row>
    <row r="232">
      <c r="A232" s="16" t="s">
        <v>55</v>
      </c>
      <c r="B232" s="16" t="s">
        <v>30</v>
      </c>
      <c r="C232" s="16" t="s">
        <v>62</v>
      </c>
      <c r="D232" s="16" t="s">
        <v>59</v>
      </c>
      <c r="E232" s="17">
        <v>28.0</v>
      </c>
    </row>
    <row r="233">
      <c r="A233" s="16" t="s">
        <v>55</v>
      </c>
      <c r="B233" s="16" t="s">
        <v>30</v>
      </c>
      <c r="C233" s="16" t="s">
        <v>62</v>
      </c>
      <c r="D233" s="16" t="s">
        <v>60</v>
      </c>
      <c r="E233" s="17">
        <v>40.0</v>
      </c>
    </row>
    <row r="234">
      <c r="A234" s="16" t="s">
        <v>55</v>
      </c>
      <c r="B234" s="16" t="s">
        <v>30</v>
      </c>
      <c r="C234" s="16" t="s">
        <v>63</v>
      </c>
      <c r="D234" s="16" t="s">
        <v>57</v>
      </c>
      <c r="E234" s="17">
        <v>58.0</v>
      </c>
    </row>
    <row r="235">
      <c r="A235" s="16" t="s">
        <v>55</v>
      </c>
      <c r="B235" s="16" t="s">
        <v>30</v>
      </c>
      <c r="C235" s="16" t="s">
        <v>63</v>
      </c>
      <c r="D235" s="16" t="s">
        <v>58</v>
      </c>
      <c r="E235" s="17">
        <v>50.0</v>
      </c>
    </row>
    <row r="236">
      <c r="A236" s="16" t="s">
        <v>55</v>
      </c>
      <c r="B236" s="16" t="s">
        <v>30</v>
      </c>
      <c r="C236" s="16" t="s">
        <v>63</v>
      </c>
      <c r="D236" s="16" t="s">
        <v>59</v>
      </c>
      <c r="E236" s="17">
        <v>25.0</v>
      </c>
    </row>
    <row r="237">
      <c r="A237" s="16" t="s">
        <v>55</v>
      </c>
      <c r="B237" s="16" t="s">
        <v>30</v>
      </c>
      <c r="C237" s="16" t="s">
        <v>63</v>
      </c>
      <c r="D237" s="16" t="s">
        <v>60</v>
      </c>
      <c r="E237" s="17">
        <v>35.0</v>
      </c>
    </row>
    <row r="238">
      <c r="A238" s="16" t="s">
        <v>55</v>
      </c>
      <c r="B238" s="16" t="s">
        <v>30</v>
      </c>
      <c r="C238" s="16" t="s">
        <v>64</v>
      </c>
      <c r="D238" s="16" t="s">
        <v>57</v>
      </c>
      <c r="E238" s="17">
        <v>30.0</v>
      </c>
    </row>
    <row r="239">
      <c r="A239" s="16" t="s">
        <v>55</v>
      </c>
      <c r="B239" s="16" t="s">
        <v>30</v>
      </c>
      <c r="C239" s="16" t="s">
        <v>64</v>
      </c>
      <c r="D239" s="16" t="s">
        <v>58</v>
      </c>
      <c r="E239" s="17">
        <v>10.0</v>
      </c>
    </row>
    <row r="240">
      <c r="A240" s="16" t="s">
        <v>55</v>
      </c>
      <c r="B240" s="16" t="s">
        <v>30</v>
      </c>
      <c r="C240" s="16" t="s">
        <v>64</v>
      </c>
      <c r="D240" s="16" t="s">
        <v>59</v>
      </c>
      <c r="E240" s="17">
        <v>15.0</v>
      </c>
    </row>
    <row r="241">
      <c r="A241" s="16" t="s">
        <v>55</v>
      </c>
      <c r="B241" s="16" t="s">
        <v>30</v>
      </c>
      <c r="C241" s="16" t="s">
        <v>64</v>
      </c>
      <c r="D241" s="16" t="s">
        <v>60</v>
      </c>
      <c r="E241" s="17">
        <v>8.0</v>
      </c>
    </row>
    <row r="242">
      <c r="A242" s="16" t="s">
        <v>55</v>
      </c>
      <c r="B242" s="16" t="s">
        <v>31</v>
      </c>
      <c r="C242" s="16" t="s">
        <v>56</v>
      </c>
      <c r="D242" s="16" t="s">
        <v>57</v>
      </c>
      <c r="E242" s="17">
        <v>65.0</v>
      </c>
    </row>
    <row r="243">
      <c r="A243" s="16" t="s">
        <v>55</v>
      </c>
      <c r="B243" s="16" t="s">
        <v>31</v>
      </c>
      <c r="C243" s="16" t="s">
        <v>56</v>
      </c>
      <c r="D243" s="16" t="s">
        <v>58</v>
      </c>
      <c r="E243" s="17">
        <v>62.0</v>
      </c>
    </row>
    <row r="244">
      <c r="A244" s="16" t="s">
        <v>55</v>
      </c>
      <c r="B244" s="16" t="s">
        <v>31</v>
      </c>
      <c r="C244" s="16" t="s">
        <v>56</v>
      </c>
      <c r="D244" s="16" t="s">
        <v>59</v>
      </c>
      <c r="E244" s="17">
        <v>32.0</v>
      </c>
    </row>
    <row r="245">
      <c r="A245" s="16" t="s">
        <v>55</v>
      </c>
      <c r="B245" s="16" t="s">
        <v>31</v>
      </c>
      <c r="C245" s="16" t="s">
        <v>56</v>
      </c>
      <c r="D245" s="16" t="s">
        <v>60</v>
      </c>
      <c r="E245" s="17">
        <v>60.0</v>
      </c>
    </row>
    <row r="246">
      <c r="A246" s="16" t="s">
        <v>55</v>
      </c>
      <c r="B246" s="16" t="s">
        <v>31</v>
      </c>
      <c r="C246" s="16" t="s">
        <v>61</v>
      </c>
      <c r="D246" s="16" t="s">
        <v>57</v>
      </c>
      <c r="E246" s="17">
        <v>60.0</v>
      </c>
    </row>
    <row r="247">
      <c r="A247" s="16" t="s">
        <v>55</v>
      </c>
      <c r="B247" s="16" t="s">
        <v>31</v>
      </c>
      <c r="C247" s="16" t="s">
        <v>61</v>
      </c>
      <c r="D247" s="16" t="s">
        <v>58</v>
      </c>
      <c r="E247" s="17">
        <v>55.0</v>
      </c>
    </row>
    <row r="248">
      <c r="A248" s="16" t="s">
        <v>55</v>
      </c>
      <c r="B248" s="16" t="s">
        <v>31</v>
      </c>
      <c r="C248" s="16" t="s">
        <v>61</v>
      </c>
      <c r="D248" s="16" t="s">
        <v>59</v>
      </c>
      <c r="E248" s="17">
        <v>28.0</v>
      </c>
    </row>
    <row r="249">
      <c r="A249" s="16" t="s">
        <v>55</v>
      </c>
      <c r="B249" s="16" t="s">
        <v>31</v>
      </c>
      <c r="C249" s="16" t="s">
        <v>61</v>
      </c>
      <c r="D249" s="16" t="s">
        <v>60</v>
      </c>
      <c r="E249" s="17">
        <v>58.0</v>
      </c>
    </row>
    <row r="250">
      <c r="A250" s="16" t="s">
        <v>55</v>
      </c>
      <c r="B250" s="16" t="s">
        <v>31</v>
      </c>
      <c r="C250" s="16" t="s">
        <v>62</v>
      </c>
      <c r="D250" s="16" t="s">
        <v>57</v>
      </c>
      <c r="E250" s="17">
        <v>50.0</v>
      </c>
    </row>
    <row r="251">
      <c r="A251" s="16" t="s">
        <v>55</v>
      </c>
      <c r="B251" s="16" t="s">
        <v>31</v>
      </c>
      <c r="C251" s="16" t="s">
        <v>62</v>
      </c>
      <c r="D251" s="16" t="s">
        <v>58</v>
      </c>
      <c r="E251" s="17">
        <v>42.0</v>
      </c>
    </row>
    <row r="252">
      <c r="A252" s="16" t="s">
        <v>55</v>
      </c>
      <c r="B252" s="16" t="s">
        <v>31</v>
      </c>
      <c r="C252" s="16" t="s">
        <v>62</v>
      </c>
      <c r="D252" s="16" t="s">
        <v>59</v>
      </c>
      <c r="E252" s="17">
        <v>22.0</v>
      </c>
    </row>
    <row r="253">
      <c r="A253" s="16" t="s">
        <v>55</v>
      </c>
      <c r="B253" s="16" t="s">
        <v>31</v>
      </c>
      <c r="C253" s="16" t="s">
        <v>62</v>
      </c>
      <c r="D253" s="16" t="s">
        <v>60</v>
      </c>
      <c r="E253" s="17">
        <v>30.0</v>
      </c>
    </row>
    <row r="254">
      <c r="A254" s="16" t="s">
        <v>55</v>
      </c>
      <c r="B254" s="16" t="s">
        <v>31</v>
      </c>
      <c r="C254" s="16" t="s">
        <v>63</v>
      </c>
      <c r="D254" s="16" t="s">
        <v>57</v>
      </c>
      <c r="E254" s="17">
        <v>42.0</v>
      </c>
    </row>
    <row r="255">
      <c r="A255" s="16" t="s">
        <v>55</v>
      </c>
      <c r="B255" s="16" t="s">
        <v>31</v>
      </c>
      <c r="C255" s="16" t="s">
        <v>63</v>
      </c>
      <c r="D255" s="16" t="s">
        <v>58</v>
      </c>
      <c r="E255" s="17">
        <v>35.0</v>
      </c>
    </row>
    <row r="256">
      <c r="A256" s="16" t="s">
        <v>55</v>
      </c>
      <c r="B256" s="16" t="s">
        <v>31</v>
      </c>
      <c r="C256" s="16" t="s">
        <v>63</v>
      </c>
      <c r="D256" s="16" t="s">
        <v>59</v>
      </c>
      <c r="E256" s="17">
        <v>18.0</v>
      </c>
    </row>
    <row r="257">
      <c r="A257" s="16" t="s">
        <v>55</v>
      </c>
      <c r="B257" s="16" t="s">
        <v>31</v>
      </c>
      <c r="C257" s="16" t="s">
        <v>63</v>
      </c>
      <c r="D257" s="16" t="s">
        <v>60</v>
      </c>
      <c r="E257" s="17">
        <v>25.0</v>
      </c>
    </row>
    <row r="258">
      <c r="A258" s="16" t="s">
        <v>55</v>
      </c>
      <c r="B258" s="16" t="s">
        <v>31</v>
      </c>
      <c r="C258" s="16" t="s">
        <v>64</v>
      </c>
      <c r="D258" s="16" t="s">
        <v>57</v>
      </c>
      <c r="E258" s="17">
        <v>35.0</v>
      </c>
    </row>
    <row r="259">
      <c r="A259" s="16" t="s">
        <v>55</v>
      </c>
      <c r="B259" s="16" t="s">
        <v>31</v>
      </c>
      <c r="C259" s="16" t="s">
        <v>64</v>
      </c>
      <c r="D259" s="16" t="s">
        <v>58</v>
      </c>
      <c r="E259" s="17">
        <v>12.0</v>
      </c>
    </row>
    <row r="260">
      <c r="A260" s="16" t="s">
        <v>55</v>
      </c>
      <c r="B260" s="16" t="s">
        <v>31</v>
      </c>
      <c r="C260" s="16" t="s">
        <v>64</v>
      </c>
      <c r="D260" s="16" t="s">
        <v>59</v>
      </c>
      <c r="E260" s="17">
        <v>20.0</v>
      </c>
    </row>
    <row r="261">
      <c r="A261" s="16" t="s">
        <v>55</v>
      </c>
      <c r="B261" s="16" t="s">
        <v>31</v>
      </c>
      <c r="C261" s="16" t="s">
        <v>64</v>
      </c>
      <c r="D261" s="16" t="s">
        <v>60</v>
      </c>
      <c r="E261" s="17">
        <v>10.0</v>
      </c>
    </row>
    <row r="262">
      <c r="A262" s="16" t="s">
        <v>55</v>
      </c>
      <c r="B262" s="16" t="s">
        <v>32</v>
      </c>
      <c r="C262" s="16" t="s">
        <v>56</v>
      </c>
      <c r="D262" s="16" t="s">
        <v>57</v>
      </c>
      <c r="E262" s="17">
        <v>73.0</v>
      </c>
    </row>
    <row r="263">
      <c r="A263" s="16" t="s">
        <v>55</v>
      </c>
      <c r="B263" s="16" t="s">
        <v>32</v>
      </c>
      <c r="C263" s="16" t="s">
        <v>56</v>
      </c>
      <c r="D263" s="16" t="s">
        <v>58</v>
      </c>
      <c r="E263" s="17">
        <v>70.0</v>
      </c>
    </row>
    <row r="264">
      <c r="A264" s="16" t="s">
        <v>55</v>
      </c>
      <c r="B264" s="16" t="s">
        <v>32</v>
      </c>
      <c r="C264" s="16" t="s">
        <v>56</v>
      </c>
      <c r="D264" s="16" t="s">
        <v>59</v>
      </c>
      <c r="E264" s="17">
        <v>38.0</v>
      </c>
    </row>
    <row r="265">
      <c r="A265" s="16" t="s">
        <v>55</v>
      </c>
      <c r="B265" s="16" t="s">
        <v>32</v>
      </c>
      <c r="C265" s="16" t="s">
        <v>56</v>
      </c>
      <c r="D265" s="16" t="s">
        <v>60</v>
      </c>
      <c r="E265" s="17">
        <v>48.0</v>
      </c>
    </row>
    <row r="266">
      <c r="A266" s="16" t="s">
        <v>55</v>
      </c>
      <c r="B266" s="16" t="s">
        <v>32</v>
      </c>
      <c r="C266" s="16" t="s">
        <v>61</v>
      </c>
      <c r="D266" s="16" t="s">
        <v>57</v>
      </c>
      <c r="E266" s="17">
        <v>65.0</v>
      </c>
    </row>
    <row r="267">
      <c r="A267" s="16" t="s">
        <v>55</v>
      </c>
      <c r="B267" s="16" t="s">
        <v>32</v>
      </c>
      <c r="C267" s="16" t="s">
        <v>61</v>
      </c>
      <c r="D267" s="16" t="s">
        <v>58</v>
      </c>
      <c r="E267" s="17">
        <v>55.0</v>
      </c>
    </row>
    <row r="268">
      <c r="A268" s="16" t="s">
        <v>55</v>
      </c>
      <c r="B268" s="16" t="s">
        <v>32</v>
      </c>
      <c r="C268" s="16" t="s">
        <v>61</v>
      </c>
      <c r="D268" s="16" t="s">
        <v>59</v>
      </c>
      <c r="E268" s="17">
        <v>30.0</v>
      </c>
    </row>
    <row r="269">
      <c r="A269" s="16" t="s">
        <v>55</v>
      </c>
      <c r="B269" s="16" t="s">
        <v>32</v>
      </c>
      <c r="C269" s="16" t="s">
        <v>61</v>
      </c>
      <c r="D269" s="16" t="s">
        <v>60</v>
      </c>
      <c r="E269" s="17">
        <v>35.0</v>
      </c>
    </row>
    <row r="270">
      <c r="A270" s="16" t="s">
        <v>55</v>
      </c>
      <c r="B270" s="16" t="s">
        <v>32</v>
      </c>
      <c r="C270" s="16" t="s">
        <v>62</v>
      </c>
      <c r="D270" s="16" t="s">
        <v>57</v>
      </c>
      <c r="E270" s="17">
        <v>60.0</v>
      </c>
    </row>
    <row r="271">
      <c r="A271" s="16" t="s">
        <v>55</v>
      </c>
      <c r="B271" s="16" t="s">
        <v>32</v>
      </c>
      <c r="C271" s="16" t="s">
        <v>62</v>
      </c>
      <c r="D271" s="16" t="s">
        <v>58</v>
      </c>
      <c r="E271" s="17">
        <v>50.0</v>
      </c>
    </row>
    <row r="272">
      <c r="A272" s="16" t="s">
        <v>55</v>
      </c>
      <c r="B272" s="16" t="s">
        <v>32</v>
      </c>
      <c r="C272" s="16" t="s">
        <v>62</v>
      </c>
      <c r="D272" s="16" t="s">
        <v>59</v>
      </c>
      <c r="E272" s="17">
        <v>25.0</v>
      </c>
    </row>
    <row r="273">
      <c r="A273" s="16" t="s">
        <v>55</v>
      </c>
      <c r="B273" s="16" t="s">
        <v>32</v>
      </c>
      <c r="C273" s="16" t="s">
        <v>62</v>
      </c>
      <c r="D273" s="16" t="s">
        <v>60</v>
      </c>
      <c r="E273" s="17">
        <v>28.0</v>
      </c>
    </row>
    <row r="274">
      <c r="A274" s="16" t="s">
        <v>55</v>
      </c>
      <c r="B274" s="16" t="s">
        <v>32</v>
      </c>
      <c r="C274" s="16" t="s">
        <v>63</v>
      </c>
      <c r="D274" s="16" t="s">
        <v>57</v>
      </c>
      <c r="E274" s="17">
        <v>55.0</v>
      </c>
    </row>
    <row r="275">
      <c r="A275" s="16" t="s">
        <v>55</v>
      </c>
      <c r="B275" s="16" t="s">
        <v>32</v>
      </c>
      <c r="C275" s="16" t="s">
        <v>63</v>
      </c>
      <c r="D275" s="16" t="s">
        <v>58</v>
      </c>
      <c r="E275" s="17">
        <v>45.0</v>
      </c>
    </row>
    <row r="276">
      <c r="A276" s="16" t="s">
        <v>55</v>
      </c>
      <c r="B276" s="16" t="s">
        <v>32</v>
      </c>
      <c r="C276" s="16" t="s">
        <v>63</v>
      </c>
      <c r="D276" s="16" t="s">
        <v>59</v>
      </c>
      <c r="E276" s="17">
        <v>22.0</v>
      </c>
    </row>
    <row r="277">
      <c r="A277" s="16" t="s">
        <v>55</v>
      </c>
      <c r="B277" s="16" t="s">
        <v>32</v>
      </c>
      <c r="C277" s="16" t="s">
        <v>63</v>
      </c>
      <c r="D277" s="16" t="s">
        <v>60</v>
      </c>
      <c r="E277" s="17">
        <v>24.0</v>
      </c>
    </row>
    <row r="278">
      <c r="A278" s="16" t="s">
        <v>55</v>
      </c>
      <c r="B278" s="16" t="s">
        <v>32</v>
      </c>
      <c r="C278" s="16" t="s">
        <v>64</v>
      </c>
      <c r="D278" s="16" t="s">
        <v>57</v>
      </c>
      <c r="E278" s="17">
        <v>28.0</v>
      </c>
    </row>
    <row r="279">
      <c r="A279" s="16" t="s">
        <v>55</v>
      </c>
      <c r="B279" s="16" t="s">
        <v>32</v>
      </c>
      <c r="C279" s="16" t="s">
        <v>64</v>
      </c>
      <c r="D279" s="16" t="s">
        <v>58</v>
      </c>
      <c r="E279" s="17">
        <v>9.0</v>
      </c>
    </row>
    <row r="280">
      <c r="A280" s="16" t="s">
        <v>55</v>
      </c>
      <c r="B280" s="16" t="s">
        <v>32</v>
      </c>
      <c r="C280" s="16" t="s">
        <v>64</v>
      </c>
      <c r="D280" s="16" t="s">
        <v>59</v>
      </c>
      <c r="E280" s="17">
        <v>14.0</v>
      </c>
    </row>
    <row r="281">
      <c r="A281" s="16" t="s">
        <v>55</v>
      </c>
      <c r="B281" s="16" t="s">
        <v>32</v>
      </c>
      <c r="C281" s="16" t="s">
        <v>64</v>
      </c>
      <c r="D281" s="16" t="s">
        <v>60</v>
      </c>
      <c r="E281" s="17">
        <v>5.0</v>
      </c>
    </row>
    <row r="282">
      <c r="A282" s="16" t="s">
        <v>55</v>
      </c>
      <c r="B282" s="16" t="s">
        <v>33</v>
      </c>
      <c r="C282" s="16" t="s">
        <v>56</v>
      </c>
      <c r="D282" s="16" t="s">
        <v>57</v>
      </c>
      <c r="E282" s="17">
        <v>70.0</v>
      </c>
    </row>
    <row r="283">
      <c r="A283" s="16" t="s">
        <v>55</v>
      </c>
      <c r="B283" s="16" t="s">
        <v>33</v>
      </c>
      <c r="C283" s="16" t="s">
        <v>56</v>
      </c>
      <c r="D283" s="16" t="s">
        <v>58</v>
      </c>
      <c r="E283" s="17">
        <v>68.0</v>
      </c>
    </row>
    <row r="284">
      <c r="A284" s="16" t="s">
        <v>55</v>
      </c>
      <c r="B284" s="16" t="s">
        <v>33</v>
      </c>
      <c r="C284" s="16" t="s">
        <v>56</v>
      </c>
      <c r="D284" s="16" t="s">
        <v>59</v>
      </c>
      <c r="E284" s="17">
        <v>35.0</v>
      </c>
    </row>
    <row r="285">
      <c r="A285" s="16" t="s">
        <v>55</v>
      </c>
      <c r="B285" s="16" t="s">
        <v>33</v>
      </c>
      <c r="C285" s="16" t="s">
        <v>56</v>
      </c>
      <c r="D285" s="16" t="s">
        <v>60</v>
      </c>
      <c r="E285" s="17">
        <v>52.0</v>
      </c>
    </row>
    <row r="286">
      <c r="A286" s="16" t="s">
        <v>55</v>
      </c>
      <c r="B286" s="16" t="s">
        <v>33</v>
      </c>
      <c r="C286" s="16" t="s">
        <v>61</v>
      </c>
      <c r="D286" s="16" t="s">
        <v>57</v>
      </c>
      <c r="E286" s="17">
        <v>62.0</v>
      </c>
    </row>
    <row r="287">
      <c r="A287" s="16" t="s">
        <v>55</v>
      </c>
      <c r="B287" s="16" t="s">
        <v>33</v>
      </c>
      <c r="C287" s="16" t="s">
        <v>61</v>
      </c>
      <c r="D287" s="16" t="s">
        <v>58</v>
      </c>
      <c r="E287" s="17">
        <v>52.0</v>
      </c>
    </row>
    <row r="288">
      <c r="A288" s="16" t="s">
        <v>55</v>
      </c>
      <c r="B288" s="16" t="s">
        <v>33</v>
      </c>
      <c r="C288" s="16" t="s">
        <v>61</v>
      </c>
      <c r="D288" s="16" t="s">
        <v>59</v>
      </c>
      <c r="E288" s="17">
        <v>28.0</v>
      </c>
    </row>
    <row r="289">
      <c r="A289" s="16" t="s">
        <v>55</v>
      </c>
      <c r="B289" s="16" t="s">
        <v>33</v>
      </c>
      <c r="C289" s="16" t="s">
        <v>61</v>
      </c>
      <c r="D289" s="16" t="s">
        <v>60</v>
      </c>
      <c r="E289" s="17">
        <v>40.0</v>
      </c>
    </row>
    <row r="290">
      <c r="A290" s="16" t="s">
        <v>55</v>
      </c>
      <c r="B290" s="16" t="s">
        <v>33</v>
      </c>
      <c r="C290" s="16" t="s">
        <v>62</v>
      </c>
      <c r="D290" s="16" t="s">
        <v>57</v>
      </c>
      <c r="E290" s="17">
        <v>58.0</v>
      </c>
    </row>
    <row r="291">
      <c r="A291" s="16" t="s">
        <v>55</v>
      </c>
      <c r="B291" s="16" t="s">
        <v>33</v>
      </c>
      <c r="C291" s="16" t="s">
        <v>62</v>
      </c>
      <c r="D291" s="16" t="s">
        <v>58</v>
      </c>
      <c r="E291" s="17">
        <v>48.0</v>
      </c>
    </row>
    <row r="292">
      <c r="A292" s="16" t="s">
        <v>55</v>
      </c>
      <c r="B292" s="16" t="s">
        <v>33</v>
      </c>
      <c r="C292" s="16" t="s">
        <v>62</v>
      </c>
      <c r="D292" s="16" t="s">
        <v>59</v>
      </c>
      <c r="E292" s="17">
        <v>25.0</v>
      </c>
    </row>
    <row r="293">
      <c r="A293" s="16" t="s">
        <v>55</v>
      </c>
      <c r="B293" s="16" t="s">
        <v>33</v>
      </c>
      <c r="C293" s="16" t="s">
        <v>62</v>
      </c>
      <c r="D293" s="16" t="s">
        <v>60</v>
      </c>
      <c r="E293" s="17">
        <v>30.0</v>
      </c>
    </row>
    <row r="294">
      <c r="A294" s="16" t="s">
        <v>55</v>
      </c>
      <c r="B294" s="16" t="s">
        <v>33</v>
      </c>
      <c r="C294" s="16" t="s">
        <v>63</v>
      </c>
      <c r="D294" s="16" t="s">
        <v>57</v>
      </c>
      <c r="E294" s="17">
        <v>54.0</v>
      </c>
    </row>
    <row r="295">
      <c r="A295" s="16" t="s">
        <v>55</v>
      </c>
      <c r="B295" s="16" t="s">
        <v>33</v>
      </c>
      <c r="C295" s="16" t="s">
        <v>63</v>
      </c>
      <c r="D295" s="16" t="s">
        <v>58</v>
      </c>
      <c r="E295" s="17">
        <v>44.0</v>
      </c>
    </row>
    <row r="296">
      <c r="A296" s="16" t="s">
        <v>55</v>
      </c>
      <c r="B296" s="16" t="s">
        <v>33</v>
      </c>
      <c r="C296" s="16" t="s">
        <v>63</v>
      </c>
      <c r="D296" s="16" t="s">
        <v>59</v>
      </c>
      <c r="E296" s="17">
        <v>22.0</v>
      </c>
    </row>
    <row r="297">
      <c r="A297" s="16" t="s">
        <v>55</v>
      </c>
      <c r="B297" s="16" t="s">
        <v>33</v>
      </c>
      <c r="C297" s="16" t="s">
        <v>63</v>
      </c>
      <c r="D297" s="16" t="s">
        <v>60</v>
      </c>
      <c r="E297" s="17">
        <v>25.0</v>
      </c>
    </row>
    <row r="298">
      <c r="A298" s="16" t="s">
        <v>55</v>
      </c>
      <c r="B298" s="16" t="s">
        <v>33</v>
      </c>
      <c r="C298" s="16" t="s">
        <v>64</v>
      </c>
      <c r="D298" s="16" t="s">
        <v>57</v>
      </c>
      <c r="E298" s="17">
        <v>27.0</v>
      </c>
    </row>
    <row r="299">
      <c r="A299" s="16" t="s">
        <v>55</v>
      </c>
      <c r="B299" s="16" t="s">
        <v>33</v>
      </c>
      <c r="C299" s="16" t="s">
        <v>64</v>
      </c>
      <c r="D299" s="16" t="s">
        <v>58</v>
      </c>
      <c r="E299" s="17">
        <v>8.0</v>
      </c>
    </row>
    <row r="300">
      <c r="A300" s="16" t="s">
        <v>55</v>
      </c>
      <c r="B300" s="16" t="s">
        <v>33</v>
      </c>
      <c r="C300" s="16" t="s">
        <v>64</v>
      </c>
      <c r="D300" s="16" t="s">
        <v>59</v>
      </c>
      <c r="E300" s="17">
        <v>13.0</v>
      </c>
    </row>
    <row r="301">
      <c r="A301" s="16" t="s">
        <v>55</v>
      </c>
      <c r="B301" s="16" t="s">
        <v>33</v>
      </c>
      <c r="C301" s="16" t="s">
        <v>64</v>
      </c>
      <c r="D301" s="16" t="s">
        <v>60</v>
      </c>
      <c r="E301" s="17">
        <v>4.0</v>
      </c>
    </row>
    <row r="302">
      <c r="A302" s="16" t="s">
        <v>55</v>
      </c>
      <c r="B302" s="16" t="s">
        <v>34</v>
      </c>
      <c r="C302" s="16" t="s">
        <v>56</v>
      </c>
      <c r="D302" s="16" t="s">
        <v>57</v>
      </c>
      <c r="E302" s="17">
        <v>72.0</v>
      </c>
    </row>
    <row r="303">
      <c r="A303" s="16" t="s">
        <v>55</v>
      </c>
      <c r="B303" s="16" t="s">
        <v>34</v>
      </c>
      <c r="C303" s="16" t="s">
        <v>56</v>
      </c>
      <c r="D303" s="16" t="s">
        <v>58</v>
      </c>
      <c r="E303" s="17">
        <v>69.0</v>
      </c>
    </row>
    <row r="304">
      <c r="A304" s="16" t="s">
        <v>55</v>
      </c>
      <c r="B304" s="16" t="s">
        <v>34</v>
      </c>
      <c r="C304" s="16" t="s">
        <v>56</v>
      </c>
      <c r="D304" s="16" t="s">
        <v>59</v>
      </c>
      <c r="E304" s="17">
        <v>40.0</v>
      </c>
    </row>
    <row r="305">
      <c r="A305" s="16" t="s">
        <v>55</v>
      </c>
      <c r="B305" s="16" t="s">
        <v>34</v>
      </c>
      <c r="C305" s="16" t="s">
        <v>56</v>
      </c>
      <c r="D305" s="16" t="s">
        <v>60</v>
      </c>
      <c r="E305" s="17">
        <v>45.0</v>
      </c>
    </row>
    <row r="306">
      <c r="A306" s="16" t="s">
        <v>55</v>
      </c>
      <c r="B306" s="16" t="s">
        <v>34</v>
      </c>
      <c r="C306" s="16" t="s">
        <v>61</v>
      </c>
      <c r="D306" s="16" t="s">
        <v>57</v>
      </c>
      <c r="E306" s="17">
        <v>66.0</v>
      </c>
    </row>
    <row r="307">
      <c r="A307" s="16" t="s">
        <v>55</v>
      </c>
      <c r="B307" s="16" t="s">
        <v>34</v>
      </c>
      <c r="C307" s="16" t="s">
        <v>61</v>
      </c>
      <c r="D307" s="16" t="s">
        <v>58</v>
      </c>
      <c r="E307" s="17">
        <v>58.0</v>
      </c>
    </row>
    <row r="308">
      <c r="A308" s="16" t="s">
        <v>55</v>
      </c>
      <c r="B308" s="16" t="s">
        <v>34</v>
      </c>
      <c r="C308" s="16" t="s">
        <v>61</v>
      </c>
      <c r="D308" s="16" t="s">
        <v>59</v>
      </c>
      <c r="E308" s="17">
        <v>35.0</v>
      </c>
    </row>
    <row r="309">
      <c r="A309" s="16" t="s">
        <v>55</v>
      </c>
      <c r="B309" s="16" t="s">
        <v>34</v>
      </c>
      <c r="C309" s="16" t="s">
        <v>61</v>
      </c>
      <c r="D309" s="16" t="s">
        <v>60</v>
      </c>
      <c r="E309" s="17">
        <v>38.0</v>
      </c>
    </row>
    <row r="310">
      <c r="A310" s="16" t="s">
        <v>55</v>
      </c>
      <c r="B310" s="16" t="s">
        <v>34</v>
      </c>
      <c r="C310" s="16" t="s">
        <v>62</v>
      </c>
      <c r="D310" s="16" t="s">
        <v>57</v>
      </c>
      <c r="E310" s="17">
        <v>60.0</v>
      </c>
    </row>
    <row r="311">
      <c r="A311" s="16" t="s">
        <v>55</v>
      </c>
      <c r="B311" s="16" t="s">
        <v>34</v>
      </c>
      <c r="C311" s="16" t="s">
        <v>62</v>
      </c>
      <c r="D311" s="16" t="s">
        <v>58</v>
      </c>
      <c r="E311" s="17">
        <v>50.0</v>
      </c>
    </row>
    <row r="312">
      <c r="A312" s="16" t="s">
        <v>55</v>
      </c>
      <c r="B312" s="16" t="s">
        <v>34</v>
      </c>
      <c r="C312" s="16" t="s">
        <v>62</v>
      </c>
      <c r="D312" s="16" t="s">
        <v>59</v>
      </c>
      <c r="E312" s="17">
        <v>28.0</v>
      </c>
    </row>
    <row r="313">
      <c r="A313" s="16" t="s">
        <v>55</v>
      </c>
      <c r="B313" s="16" t="s">
        <v>34</v>
      </c>
      <c r="C313" s="16" t="s">
        <v>62</v>
      </c>
      <c r="D313" s="16" t="s">
        <v>60</v>
      </c>
      <c r="E313" s="17">
        <v>26.0</v>
      </c>
    </row>
    <row r="314">
      <c r="A314" s="16" t="s">
        <v>55</v>
      </c>
      <c r="B314" s="16" t="s">
        <v>34</v>
      </c>
      <c r="C314" s="16" t="s">
        <v>63</v>
      </c>
      <c r="D314" s="16" t="s">
        <v>57</v>
      </c>
      <c r="E314" s="17">
        <v>58.0</v>
      </c>
    </row>
    <row r="315">
      <c r="A315" s="16" t="s">
        <v>55</v>
      </c>
      <c r="B315" s="16" t="s">
        <v>34</v>
      </c>
      <c r="C315" s="16" t="s">
        <v>63</v>
      </c>
      <c r="D315" s="16" t="s">
        <v>58</v>
      </c>
      <c r="E315" s="17">
        <v>48.0</v>
      </c>
    </row>
    <row r="316">
      <c r="A316" s="16" t="s">
        <v>55</v>
      </c>
      <c r="B316" s="16" t="s">
        <v>34</v>
      </c>
      <c r="C316" s="16" t="s">
        <v>63</v>
      </c>
      <c r="D316" s="16" t="s">
        <v>59</v>
      </c>
      <c r="E316" s="17">
        <v>26.0</v>
      </c>
    </row>
    <row r="317">
      <c r="A317" s="16" t="s">
        <v>55</v>
      </c>
      <c r="B317" s="16" t="s">
        <v>34</v>
      </c>
      <c r="C317" s="16" t="s">
        <v>63</v>
      </c>
      <c r="D317" s="16" t="s">
        <v>60</v>
      </c>
      <c r="E317" s="17">
        <v>24.0</v>
      </c>
    </row>
    <row r="318">
      <c r="A318" s="16" t="s">
        <v>55</v>
      </c>
      <c r="B318" s="16" t="s">
        <v>34</v>
      </c>
      <c r="C318" s="16" t="s">
        <v>64</v>
      </c>
      <c r="D318" s="16" t="s">
        <v>57</v>
      </c>
      <c r="E318" s="17">
        <v>29.0</v>
      </c>
    </row>
    <row r="319">
      <c r="A319" s="16" t="s">
        <v>55</v>
      </c>
      <c r="B319" s="16" t="s">
        <v>34</v>
      </c>
      <c r="C319" s="16" t="s">
        <v>64</v>
      </c>
      <c r="D319" s="16" t="s">
        <v>58</v>
      </c>
      <c r="E319" s="17">
        <v>9.0</v>
      </c>
    </row>
    <row r="320">
      <c r="A320" s="16" t="s">
        <v>55</v>
      </c>
      <c r="B320" s="16" t="s">
        <v>34</v>
      </c>
      <c r="C320" s="16" t="s">
        <v>64</v>
      </c>
      <c r="D320" s="16" t="s">
        <v>59</v>
      </c>
      <c r="E320" s="17">
        <v>16.0</v>
      </c>
    </row>
    <row r="321">
      <c r="A321" s="16" t="s">
        <v>55</v>
      </c>
      <c r="B321" s="16" t="s">
        <v>34</v>
      </c>
      <c r="C321" s="16" t="s">
        <v>64</v>
      </c>
      <c r="D321" s="16" t="s">
        <v>60</v>
      </c>
      <c r="E321" s="17">
        <v>5.0</v>
      </c>
    </row>
    <row r="322">
      <c r="A322" s="16" t="s">
        <v>55</v>
      </c>
      <c r="B322" s="16" t="s">
        <v>35</v>
      </c>
      <c r="C322" s="16" t="s">
        <v>56</v>
      </c>
      <c r="D322" s="16" t="s">
        <v>57</v>
      </c>
      <c r="E322" s="17">
        <v>70.0</v>
      </c>
    </row>
    <row r="323">
      <c r="A323" s="16" t="s">
        <v>55</v>
      </c>
      <c r="B323" s="16" t="s">
        <v>35</v>
      </c>
      <c r="C323" s="16" t="s">
        <v>56</v>
      </c>
      <c r="D323" s="16" t="s">
        <v>58</v>
      </c>
      <c r="E323" s="17">
        <v>67.0</v>
      </c>
    </row>
    <row r="324">
      <c r="A324" s="16" t="s">
        <v>55</v>
      </c>
      <c r="B324" s="16" t="s">
        <v>35</v>
      </c>
      <c r="C324" s="16" t="s">
        <v>56</v>
      </c>
      <c r="D324" s="16" t="s">
        <v>59</v>
      </c>
      <c r="E324" s="17">
        <v>38.0</v>
      </c>
    </row>
    <row r="325">
      <c r="A325" s="16" t="s">
        <v>55</v>
      </c>
      <c r="B325" s="16" t="s">
        <v>35</v>
      </c>
      <c r="C325" s="16" t="s">
        <v>56</v>
      </c>
      <c r="D325" s="16" t="s">
        <v>60</v>
      </c>
      <c r="E325" s="17">
        <v>42.0</v>
      </c>
    </row>
    <row r="326">
      <c r="A326" s="16" t="s">
        <v>55</v>
      </c>
      <c r="B326" s="16" t="s">
        <v>35</v>
      </c>
      <c r="C326" s="16" t="s">
        <v>61</v>
      </c>
      <c r="D326" s="16" t="s">
        <v>57</v>
      </c>
      <c r="E326" s="17">
        <v>64.0</v>
      </c>
    </row>
    <row r="327">
      <c r="A327" s="16" t="s">
        <v>55</v>
      </c>
      <c r="B327" s="16" t="s">
        <v>35</v>
      </c>
      <c r="C327" s="16" t="s">
        <v>61</v>
      </c>
      <c r="D327" s="16" t="s">
        <v>58</v>
      </c>
      <c r="E327" s="17">
        <v>54.0</v>
      </c>
    </row>
    <row r="328">
      <c r="A328" s="16" t="s">
        <v>55</v>
      </c>
      <c r="B328" s="16" t="s">
        <v>35</v>
      </c>
      <c r="C328" s="16" t="s">
        <v>61</v>
      </c>
      <c r="D328" s="16" t="s">
        <v>59</v>
      </c>
      <c r="E328" s="17">
        <v>30.0</v>
      </c>
    </row>
    <row r="329">
      <c r="A329" s="16" t="s">
        <v>55</v>
      </c>
      <c r="B329" s="16" t="s">
        <v>35</v>
      </c>
      <c r="C329" s="16" t="s">
        <v>61</v>
      </c>
      <c r="D329" s="16" t="s">
        <v>60</v>
      </c>
      <c r="E329" s="17">
        <v>32.0</v>
      </c>
    </row>
    <row r="330">
      <c r="A330" s="16" t="s">
        <v>55</v>
      </c>
      <c r="B330" s="16" t="s">
        <v>35</v>
      </c>
      <c r="C330" s="16" t="s">
        <v>62</v>
      </c>
      <c r="D330" s="16" t="s">
        <v>57</v>
      </c>
      <c r="E330" s="17">
        <v>58.0</v>
      </c>
    </row>
    <row r="331">
      <c r="A331" s="16" t="s">
        <v>55</v>
      </c>
      <c r="B331" s="16" t="s">
        <v>35</v>
      </c>
      <c r="C331" s="16" t="s">
        <v>62</v>
      </c>
      <c r="D331" s="16" t="s">
        <v>58</v>
      </c>
      <c r="E331" s="17">
        <v>48.0</v>
      </c>
    </row>
    <row r="332">
      <c r="A332" s="16" t="s">
        <v>55</v>
      </c>
      <c r="B332" s="16" t="s">
        <v>35</v>
      </c>
      <c r="C332" s="16" t="s">
        <v>62</v>
      </c>
      <c r="D332" s="16" t="s">
        <v>59</v>
      </c>
      <c r="E332" s="17">
        <v>25.0</v>
      </c>
    </row>
    <row r="333">
      <c r="A333" s="16" t="s">
        <v>55</v>
      </c>
      <c r="B333" s="16" t="s">
        <v>35</v>
      </c>
      <c r="C333" s="16" t="s">
        <v>62</v>
      </c>
      <c r="D333" s="16" t="s">
        <v>60</v>
      </c>
      <c r="E333" s="17">
        <v>22.0</v>
      </c>
    </row>
    <row r="334">
      <c r="A334" s="16" t="s">
        <v>55</v>
      </c>
      <c r="B334" s="16" t="s">
        <v>35</v>
      </c>
      <c r="C334" s="16" t="s">
        <v>63</v>
      </c>
      <c r="D334" s="16" t="s">
        <v>57</v>
      </c>
      <c r="E334" s="17">
        <v>55.0</v>
      </c>
    </row>
    <row r="335">
      <c r="A335" s="16" t="s">
        <v>55</v>
      </c>
      <c r="B335" s="16" t="s">
        <v>35</v>
      </c>
      <c r="C335" s="16" t="s">
        <v>63</v>
      </c>
      <c r="D335" s="16" t="s">
        <v>58</v>
      </c>
      <c r="E335" s="17">
        <v>45.0</v>
      </c>
    </row>
    <row r="336">
      <c r="A336" s="16" t="s">
        <v>55</v>
      </c>
      <c r="B336" s="16" t="s">
        <v>35</v>
      </c>
      <c r="C336" s="16" t="s">
        <v>63</v>
      </c>
      <c r="D336" s="16" t="s">
        <v>59</v>
      </c>
      <c r="E336" s="17">
        <v>22.0</v>
      </c>
    </row>
    <row r="337">
      <c r="A337" s="16" t="s">
        <v>55</v>
      </c>
      <c r="B337" s="16" t="s">
        <v>35</v>
      </c>
      <c r="C337" s="16" t="s">
        <v>63</v>
      </c>
      <c r="D337" s="16" t="s">
        <v>60</v>
      </c>
      <c r="E337" s="17">
        <v>20.0</v>
      </c>
    </row>
    <row r="338">
      <c r="A338" s="16" t="s">
        <v>55</v>
      </c>
      <c r="B338" s="16" t="s">
        <v>35</v>
      </c>
      <c r="C338" s="16" t="s">
        <v>64</v>
      </c>
      <c r="D338" s="16" t="s">
        <v>57</v>
      </c>
      <c r="E338" s="17">
        <v>28.0</v>
      </c>
    </row>
    <row r="339">
      <c r="A339" s="16" t="s">
        <v>55</v>
      </c>
      <c r="B339" s="16" t="s">
        <v>35</v>
      </c>
      <c r="C339" s="16" t="s">
        <v>64</v>
      </c>
      <c r="D339" s="16" t="s">
        <v>58</v>
      </c>
      <c r="E339" s="17">
        <v>8.0</v>
      </c>
    </row>
    <row r="340">
      <c r="A340" s="16" t="s">
        <v>55</v>
      </c>
      <c r="B340" s="16" t="s">
        <v>35</v>
      </c>
      <c r="C340" s="16" t="s">
        <v>64</v>
      </c>
      <c r="D340" s="16" t="s">
        <v>59</v>
      </c>
      <c r="E340" s="17">
        <v>14.0</v>
      </c>
    </row>
    <row r="341">
      <c r="A341" s="16" t="s">
        <v>55</v>
      </c>
      <c r="B341" s="16" t="s">
        <v>35</v>
      </c>
      <c r="C341" s="16" t="s">
        <v>64</v>
      </c>
      <c r="D341" s="16" t="s">
        <v>60</v>
      </c>
      <c r="E341" s="17">
        <v>4.0</v>
      </c>
    </row>
    <row r="342">
      <c r="A342" s="16" t="s">
        <v>55</v>
      </c>
      <c r="B342" s="16" t="s">
        <v>36</v>
      </c>
      <c r="C342" s="16" t="s">
        <v>56</v>
      </c>
      <c r="D342" s="16" t="s">
        <v>57</v>
      </c>
      <c r="E342" s="17">
        <v>68.0</v>
      </c>
    </row>
    <row r="343">
      <c r="A343" s="16" t="s">
        <v>55</v>
      </c>
      <c r="B343" s="16" t="s">
        <v>36</v>
      </c>
      <c r="C343" s="16" t="s">
        <v>56</v>
      </c>
      <c r="D343" s="16" t="s">
        <v>58</v>
      </c>
      <c r="E343" s="17">
        <v>65.0</v>
      </c>
    </row>
    <row r="344">
      <c r="A344" s="16" t="s">
        <v>55</v>
      </c>
      <c r="B344" s="16" t="s">
        <v>36</v>
      </c>
      <c r="C344" s="16" t="s">
        <v>56</v>
      </c>
      <c r="D344" s="16" t="s">
        <v>59</v>
      </c>
      <c r="E344" s="17">
        <v>35.0</v>
      </c>
    </row>
    <row r="345">
      <c r="A345" s="16" t="s">
        <v>55</v>
      </c>
      <c r="B345" s="16" t="s">
        <v>36</v>
      </c>
      <c r="C345" s="16" t="s">
        <v>56</v>
      </c>
      <c r="D345" s="16" t="s">
        <v>60</v>
      </c>
      <c r="E345" s="17">
        <v>50.0</v>
      </c>
    </row>
    <row r="346">
      <c r="A346" s="16" t="s">
        <v>55</v>
      </c>
      <c r="B346" s="16" t="s">
        <v>36</v>
      </c>
      <c r="C346" s="16" t="s">
        <v>61</v>
      </c>
      <c r="D346" s="16" t="s">
        <v>57</v>
      </c>
      <c r="E346" s="17">
        <v>60.0</v>
      </c>
    </row>
    <row r="347">
      <c r="A347" s="16" t="s">
        <v>55</v>
      </c>
      <c r="B347" s="16" t="s">
        <v>36</v>
      </c>
      <c r="C347" s="16" t="s">
        <v>61</v>
      </c>
      <c r="D347" s="16" t="s">
        <v>58</v>
      </c>
      <c r="E347" s="17">
        <v>50.0</v>
      </c>
    </row>
    <row r="348">
      <c r="A348" s="16" t="s">
        <v>55</v>
      </c>
      <c r="B348" s="16" t="s">
        <v>36</v>
      </c>
      <c r="C348" s="16" t="s">
        <v>61</v>
      </c>
      <c r="D348" s="16" t="s">
        <v>59</v>
      </c>
      <c r="E348" s="17">
        <v>28.0</v>
      </c>
    </row>
    <row r="349">
      <c r="A349" s="16" t="s">
        <v>55</v>
      </c>
      <c r="B349" s="16" t="s">
        <v>36</v>
      </c>
      <c r="C349" s="16" t="s">
        <v>61</v>
      </c>
      <c r="D349" s="16" t="s">
        <v>60</v>
      </c>
      <c r="E349" s="17">
        <v>42.0</v>
      </c>
    </row>
    <row r="350">
      <c r="A350" s="16" t="s">
        <v>55</v>
      </c>
      <c r="B350" s="16" t="s">
        <v>36</v>
      </c>
      <c r="C350" s="16" t="s">
        <v>62</v>
      </c>
      <c r="D350" s="16" t="s">
        <v>57</v>
      </c>
      <c r="E350" s="17">
        <v>52.0</v>
      </c>
    </row>
    <row r="351">
      <c r="A351" s="16" t="s">
        <v>55</v>
      </c>
      <c r="B351" s="16" t="s">
        <v>36</v>
      </c>
      <c r="C351" s="16" t="s">
        <v>62</v>
      </c>
      <c r="D351" s="16" t="s">
        <v>58</v>
      </c>
      <c r="E351" s="17">
        <v>42.0</v>
      </c>
    </row>
    <row r="352">
      <c r="A352" s="16" t="s">
        <v>55</v>
      </c>
      <c r="B352" s="16" t="s">
        <v>36</v>
      </c>
      <c r="C352" s="16" t="s">
        <v>62</v>
      </c>
      <c r="D352" s="16" t="s">
        <v>59</v>
      </c>
      <c r="E352" s="17">
        <v>22.0</v>
      </c>
    </row>
    <row r="353">
      <c r="A353" s="16" t="s">
        <v>55</v>
      </c>
      <c r="B353" s="16" t="s">
        <v>36</v>
      </c>
      <c r="C353" s="16" t="s">
        <v>62</v>
      </c>
      <c r="D353" s="16" t="s">
        <v>60</v>
      </c>
      <c r="E353" s="17">
        <v>25.0</v>
      </c>
    </row>
    <row r="354">
      <c r="A354" s="16" t="s">
        <v>55</v>
      </c>
      <c r="B354" s="16" t="s">
        <v>36</v>
      </c>
      <c r="C354" s="16" t="s">
        <v>63</v>
      </c>
      <c r="D354" s="16" t="s">
        <v>57</v>
      </c>
      <c r="E354" s="17">
        <v>45.0</v>
      </c>
    </row>
    <row r="355">
      <c r="A355" s="16" t="s">
        <v>55</v>
      </c>
      <c r="B355" s="16" t="s">
        <v>36</v>
      </c>
      <c r="C355" s="16" t="s">
        <v>63</v>
      </c>
      <c r="D355" s="16" t="s">
        <v>58</v>
      </c>
      <c r="E355" s="17">
        <v>35.0</v>
      </c>
    </row>
    <row r="356">
      <c r="A356" s="16" t="s">
        <v>55</v>
      </c>
      <c r="B356" s="16" t="s">
        <v>36</v>
      </c>
      <c r="C356" s="16" t="s">
        <v>63</v>
      </c>
      <c r="D356" s="16" t="s">
        <v>59</v>
      </c>
      <c r="E356" s="17">
        <v>18.0</v>
      </c>
    </row>
    <row r="357">
      <c r="A357" s="16" t="s">
        <v>55</v>
      </c>
      <c r="B357" s="16" t="s">
        <v>36</v>
      </c>
      <c r="C357" s="16" t="s">
        <v>63</v>
      </c>
      <c r="D357" s="16" t="s">
        <v>60</v>
      </c>
      <c r="E357" s="17">
        <v>18.0</v>
      </c>
    </row>
    <row r="358">
      <c r="A358" s="16" t="s">
        <v>55</v>
      </c>
      <c r="B358" s="16" t="s">
        <v>36</v>
      </c>
      <c r="C358" s="16" t="s">
        <v>64</v>
      </c>
      <c r="D358" s="16" t="s">
        <v>57</v>
      </c>
      <c r="E358" s="17">
        <v>35.0</v>
      </c>
    </row>
    <row r="359">
      <c r="A359" s="16" t="s">
        <v>55</v>
      </c>
      <c r="B359" s="16" t="s">
        <v>36</v>
      </c>
      <c r="C359" s="16" t="s">
        <v>64</v>
      </c>
      <c r="D359" s="16" t="s">
        <v>58</v>
      </c>
      <c r="E359" s="17">
        <v>12.0</v>
      </c>
    </row>
    <row r="360">
      <c r="A360" s="16" t="s">
        <v>55</v>
      </c>
      <c r="B360" s="16" t="s">
        <v>36</v>
      </c>
      <c r="C360" s="16" t="s">
        <v>64</v>
      </c>
      <c r="D360" s="16" t="s">
        <v>59</v>
      </c>
      <c r="E360" s="17">
        <v>22.0</v>
      </c>
    </row>
    <row r="361">
      <c r="A361" s="16" t="s">
        <v>55</v>
      </c>
      <c r="B361" s="16" t="s">
        <v>36</v>
      </c>
      <c r="C361" s="16" t="s">
        <v>64</v>
      </c>
      <c r="D361" s="16" t="s">
        <v>60</v>
      </c>
      <c r="E361" s="17">
        <v>10.0</v>
      </c>
    </row>
    <row r="362">
      <c r="A362" s="16" t="s">
        <v>55</v>
      </c>
      <c r="B362" s="16" t="s">
        <v>37</v>
      </c>
      <c r="C362" s="16" t="s">
        <v>56</v>
      </c>
      <c r="D362" s="16" t="s">
        <v>57</v>
      </c>
      <c r="E362" s="17">
        <v>69.0</v>
      </c>
    </row>
    <row r="363">
      <c r="A363" s="16" t="s">
        <v>55</v>
      </c>
      <c r="B363" s="16" t="s">
        <v>37</v>
      </c>
      <c r="C363" s="16" t="s">
        <v>56</v>
      </c>
      <c r="D363" s="16" t="s">
        <v>58</v>
      </c>
      <c r="E363" s="17">
        <v>66.0</v>
      </c>
    </row>
    <row r="364">
      <c r="A364" s="16" t="s">
        <v>55</v>
      </c>
      <c r="B364" s="16" t="s">
        <v>37</v>
      </c>
      <c r="C364" s="16" t="s">
        <v>56</v>
      </c>
      <c r="D364" s="16" t="s">
        <v>59</v>
      </c>
      <c r="E364" s="17">
        <v>42.0</v>
      </c>
    </row>
    <row r="365">
      <c r="A365" s="16" t="s">
        <v>55</v>
      </c>
      <c r="B365" s="16" t="s">
        <v>37</v>
      </c>
      <c r="C365" s="16" t="s">
        <v>56</v>
      </c>
      <c r="D365" s="16" t="s">
        <v>60</v>
      </c>
      <c r="E365" s="17">
        <v>40.0</v>
      </c>
    </row>
    <row r="366">
      <c r="A366" s="16" t="s">
        <v>55</v>
      </c>
      <c r="B366" s="16" t="s">
        <v>37</v>
      </c>
      <c r="C366" s="16" t="s">
        <v>61</v>
      </c>
      <c r="D366" s="16" t="s">
        <v>57</v>
      </c>
      <c r="E366" s="17">
        <v>62.0</v>
      </c>
    </row>
    <row r="367">
      <c r="A367" s="16" t="s">
        <v>55</v>
      </c>
      <c r="B367" s="16" t="s">
        <v>37</v>
      </c>
      <c r="C367" s="16" t="s">
        <v>61</v>
      </c>
      <c r="D367" s="16" t="s">
        <v>58</v>
      </c>
      <c r="E367" s="17">
        <v>52.0</v>
      </c>
    </row>
    <row r="368">
      <c r="A368" s="16" t="s">
        <v>55</v>
      </c>
      <c r="B368" s="16" t="s">
        <v>37</v>
      </c>
      <c r="C368" s="16" t="s">
        <v>61</v>
      </c>
      <c r="D368" s="16" t="s">
        <v>59</v>
      </c>
      <c r="E368" s="17">
        <v>35.0</v>
      </c>
    </row>
    <row r="369">
      <c r="A369" s="16" t="s">
        <v>55</v>
      </c>
      <c r="B369" s="16" t="s">
        <v>37</v>
      </c>
      <c r="C369" s="16" t="s">
        <v>61</v>
      </c>
      <c r="D369" s="16" t="s">
        <v>60</v>
      </c>
      <c r="E369" s="17">
        <v>30.0</v>
      </c>
    </row>
    <row r="370">
      <c r="A370" s="16" t="s">
        <v>55</v>
      </c>
      <c r="B370" s="16" t="s">
        <v>37</v>
      </c>
      <c r="C370" s="16" t="s">
        <v>62</v>
      </c>
      <c r="D370" s="16" t="s">
        <v>57</v>
      </c>
      <c r="E370" s="17">
        <v>55.0</v>
      </c>
    </row>
    <row r="371">
      <c r="A371" s="16" t="s">
        <v>55</v>
      </c>
      <c r="B371" s="16" t="s">
        <v>37</v>
      </c>
      <c r="C371" s="16" t="s">
        <v>62</v>
      </c>
      <c r="D371" s="16" t="s">
        <v>58</v>
      </c>
      <c r="E371" s="17">
        <v>45.0</v>
      </c>
    </row>
    <row r="372">
      <c r="A372" s="16" t="s">
        <v>55</v>
      </c>
      <c r="B372" s="16" t="s">
        <v>37</v>
      </c>
      <c r="C372" s="16" t="s">
        <v>62</v>
      </c>
      <c r="D372" s="16" t="s">
        <v>59</v>
      </c>
      <c r="E372" s="17">
        <v>28.0</v>
      </c>
    </row>
    <row r="373">
      <c r="A373" s="16" t="s">
        <v>55</v>
      </c>
      <c r="B373" s="16" t="s">
        <v>37</v>
      </c>
      <c r="C373" s="16" t="s">
        <v>62</v>
      </c>
      <c r="D373" s="16" t="s">
        <v>60</v>
      </c>
      <c r="E373" s="17">
        <v>22.0</v>
      </c>
    </row>
    <row r="374">
      <c r="A374" s="16" t="s">
        <v>55</v>
      </c>
      <c r="B374" s="16" t="s">
        <v>37</v>
      </c>
      <c r="C374" s="16" t="s">
        <v>63</v>
      </c>
      <c r="D374" s="16" t="s">
        <v>57</v>
      </c>
      <c r="E374" s="17">
        <v>60.0</v>
      </c>
    </row>
    <row r="375">
      <c r="A375" s="16" t="s">
        <v>55</v>
      </c>
      <c r="B375" s="16" t="s">
        <v>37</v>
      </c>
      <c r="C375" s="16" t="s">
        <v>63</v>
      </c>
      <c r="D375" s="16" t="s">
        <v>58</v>
      </c>
      <c r="E375" s="17">
        <v>50.0</v>
      </c>
    </row>
    <row r="376">
      <c r="A376" s="16" t="s">
        <v>55</v>
      </c>
      <c r="B376" s="16" t="s">
        <v>37</v>
      </c>
      <c r="C376" s="16" t="s">
        <v>63</v>
      </c>
      <c r="D376" s="16" t="s">
        <v>59</v>
      </c>
      <c r="E376" s="17">
        <v>32.0</v>
      </c>
    </row>
    <row r="377">
      <c r="A377" s="16" t="s">
        <v>55</v>
      </c>
      <c r="B377" s="16" t="s">
        <v>37</v>
      </c>
      <c r="C377" s="16" t="s">
        <v>63</v>
      </c>
      <c r="D377" s="16" t="s">
        <v>60</v>
      </c>
      <c r="E377" s="17">
        <v>24.0</v>
      </c>
    </row>
    <row r="378">
      <c r="A378" s="16" t="s">
        <v>55</v>
      </c>
      <c r="B378" s="16" t="s">
        <v>37</v>
      </c>
      <c r="C378" s="16" t="s">
        <v>64</v>
      </c>
      <c r="D378" s="16" t="s">
        <v>57</v>
      </c>
      <c r="E378" s="17">
        <v>28.0</v>
      </c>
    </row>
    <row r="379">
      <c r="A379" s="16" t="s">
        <v>55</v>
      </c>
      <c r="B379" s="16" t="s">
        <v>37</v>
      </c>
      <c r="C379" s="16" t="s">
        <v>64</v>
      </c>
      <c r="D379" s="16" t="s">
        <v>58</v>
      </c>
      <c r="E379" s="17">
        <v>9.0</v>
      </c>
    </row>
    <row r="380">
      <c r="A380" s="16" t="s">
        <v>55</v>
      </c>
      <c r="B380" s="16" t="s">
        <v>37</v>
      </c>
      <c r="C380" s="16" t="s">
        <v>64</v>
      </c>
      <c r="D380" s="16" t="s">
        <v>59</v>
      </c>
      <c r="E380" s="17">
        <v>15.0</v>
      </c>
    </row>
    <row r="381">
      <c r="A381" s="16" t="s">
        <v>55</v>
      </c>
      <c r="B381" s="16" t="s">
        <v>37</v>
      </c>
      <c r="C381" s="16" t="s">
        <v>64</v>
      </c>
      <c r="D381" s="16" t="s">
        <v>60</v>
      </c>
      <c r="E381" s="17">
        <v>5.0</v>
      </c>
    </row>
    <row r="382">
      <c r="A382" s="16" t="s">
        <v>55</v>
      </c>
      <c r="B382" s="16" t="s">
        <v>38</v>
      </c>
      <c r="C382" s="16" t="s">
        <v>56</v>
      </c>
      <c r="D382" s="16" t="s">
        <v>57</v>
      </c>
      <c r="E382" s="17">
        <v>71.0</v>
      </c>
    </row>
    <row r="383">
      <c r="A383" s="16" t="s">
        <v>55</v>
      </c>
      <c r="B383" s="16" t="s">
        <v>38</v>
      </c>
      <c r="C383" s="16" t="s">
        <v>56</v>
      </c>
      <c r="D383" s="16" t="s">
        <v>58</v>
      </c>
      <c r="E383" s="17">
        <v>68.0</v>
      </c>
    </row>
    <row r="384">
      <c r="A384" s="16" t="s">
        <v>55</v>
      </c>
      <c r="B384" s="16" t="s">
        <v>38</v>
      </c>
      <c r="C384" s="16" t="s">
        <v>56</v>
      </c>
      <c r="D384" s="16" t="s">
        <v>59</v>
      </c>
      <c r="E384" s="17">
        <v>40.0</v>
      </c>
    </row>
    <row r="385">
      <c r="A385" s="16" t="s">
        <v>55</v>
      </c>
      <c r="B385" s="16" t="s">
        <v>38</v>
      </c>
      <c r="C385" s="16" t="s">
        <v>56</v>
      </c>
      <c r="D385" s="16" t="s">
        <v>60</v>
      </c>
      <c r="E385" s="17">
        <v>42.0</v>
      </c>
    </row>
    <row r="386">
      <c r="A386" s="16" t="s">
        <v>55</v>
      </c>
      <c r="B386" s="16" t="s">
        <v>38</v>
      </c>
      <c r="C386" s="16" t="s">
        <v>61</v>
      </c>
      <c r="D386" s="16" t="s">
        <v>57</v>
      </c>
      <c r="E386" s="17">
        <v>65.0</v>
      </c>
    </row>
    <row r="387">
      <c r="A387" s="16" t="s">
        <v>55</v>
      </c>
      <c r="B387" s="16" t="s">
        <v>38</v>
      </c>
      <c r="C387" s="16" t="s">
        <v>61</v>
      </c>
      <c r="D387" s="16" t="s">
        <v>58</v>
      </c>
      <c r="E387" s="17">
        <v>55.0</v>
      </c>
    </row>
    <row r="388">
      <c r="A388" s="16" t="s">
        <v>55</v>
      </c>
      <c r="B388" s="16" t="s">
        <v>38</v>
      </c>
      <c r="C388" s="16" t="s">
        <v>61</v>
      </c>
      <c r="D388" s="16" t="s">
        <v>59</v>
      </c>
      <c r="E388" s="17">
        <v>32.0</v>
      </c>
    </row>
    <row r="389">
      <c r="A389" s="16" t="s">
        <v>55</v>
      </c>
      <c r="B389" s="16" t="s">
        <v>38</v>
      </c>
      <c r="C389" s="16" t="s">
        <v>61</v>
      </c>
      <c r="D389" s="16" t="s">
        <v>60</v>
      </c>
      <c r="E389" s="17">
        <v>30.0</v>
      </c>
    </row>
    <row r="390">
      <c r="A390" s="16" t="s">
        <v>55</v>
      </c>
      <c r="B390" s="16" t="s">
        <v>38</v>
      </c>
      <c r="C390" s="16" t="s">
        <v>62</v>
      </c>
      <c r="D390" s="16" t="s">
        <v>57</v>
      </c>
      <c r="E390" s="17">
        <v>59.0</v>
      </c>
    </row>
    <row r="391">
      <c r="A391" s="16" t="s">
        <v>55</v>
      </c>
      <c r="B391" s="16" t="s">
        <v>38</v>
      </c>
      <c r="C391" s="16" t="s">
        <v>62</v>
      </c>
      <c r="D391" s="16" t="s">
        <v>58</v>
      </c>
      <c r="E391" s="17">
        <v>49.0</v>
      </c>
    </row>
    <row r="392">
      <c r="A392" s="16" t="s">
        <v>55</v>
      </c>
      <c r="B392" s="16" t="s">
        <v>38</v>
      </c>
      <c r="C392" s="16" t="s">
        <v>62</v>
      </c>
      <c r="D392" s="16" t="s">
        <v>59</v>
      </c>
      <c r="E392" s="17">
        <v>26.0</v>
      </c>
    </row>
    <row r="393">
      <c r="A393" s="16" t="s">
        <v>55</v>
      </c>
      <c r="B393" s="16" t="s">
        <v>38</v>
      </c>
      <c r="C393" s="16" t="s">
        <v>62</v>
      </c>
      <c r="D393" s="16" t="s">
        <v>60</v>
      </c>
      <c r="E393" s="17">
        <v>24.0</v>
      </c>
    </row>
    <row r="394">
      <c r="A394" s="16" t="s">
        <v>55</v>
      </c>
      <c r="B394" s="16" t="s">
        <v>38</v>
      </c>
      <c r="C394" s="16" t="s">
        <v>63</v>
      </c>
      <c r="D394" s="16" t="s">
        <v>57</v>
      </c>
      <c r="E394" s="17">
        <v>56.0</v>
      </c>
    </row>
    <row r="395">
      <c r="A395" s="16" t="s">
        <v>55</v>
      </c>
      <c r="B395" s="16" t="s">
        <v>38</v>
      </c>
      <c r="C395" s="16" t="s">
        <v>63</v>
      </c>
      <c r="D395" s="16" t="s">
        <v>58</v>
      </c>
      <c r="E395" s="17">
        <v>46.0</v>
      </c>
    </row>
    <row r="396">
      <c r="A396" s="16" t="s">
        <v>55</v>
      </c>
      <c r="B396" s="16" t="s">
        <v>38</v>
      </c>
      <c r="C396" s="16" t="s">
        <v>63</v>
      </c>
      <c r="D396" s="16" t="s">
        <v>59</v>
      </c>
      <c r="E396" s="17">
        <v>24.0</v>
      </c>
    </row>
    <row r="397">
      <c r="A397" s="16" t="s">
        <v>55</v>
      </c>
      <c r="B397" s="16" t="s">
        <v>38</v>
      </c>
      <c r="C397" s="16" t="s">
        <v>63</v>
      </c>
      <c r="D397" s="16" t="s">
        <v>60</v>
      </c>
      <c r="E397" s="17">
        <v>22.0</v>
      </c>
    </row>
    <row r="398">
      <c r="A398" s="16" t="s">
        <v>55</v>
      </c>
      <c r="B398" s="16" t="s">
        <v>38</v>
      </c>
      <c r="C398" s="16" t="s">
        <v>64</v>
      </c>
      <c r="D398" s="16" t="s">
        <v>57</v>
      </c>
      <c r="E398" s="17">
        <v>29.0</v>
      </c>
    </row>
    <row r="399">
      <c r="A399" s="16" t="s">
        <v>55</v>
      </c>
      <c r="B399" s="16" t="s">
        <v>38</v>
      </c>
      <c r="C399" s="16" t="s">
        <v>64</v>
      </c>
      <c r="D399" s="16" t="s">
        <v>58</v>
      </c>
      <c r="E399" s="17">
        <v>9.0</v>
      </c>
    </row>
    <row r="400">
      <c r="A400" s="16" t="s">
        <v>55</v>
      </c>
      <c r="B400" s="16" t="s">
        <v>38</v>
      </c>
      <c r="C400" s="16" t="s">
        <v>64</v>
      </c>
      <c r="D400" s="16" t="s">
        <v>59</v>
      </c>
      <c r="E400" s="17">
        <v>16.0</v>
      </c>
    </row>
    <row r="401">
      <c r="A401" s="16" t="s">
        <v>55</v>
      </c>
      <c r="B401" s="16" t="s">
        <v>38</v>
      </c>
      <c r="C401" s="16" t="s">
        <v>64</v>
      </c>
      <c r="D401" s="16" t="s">
        <v>60</v>
      </c>
      <c r="E401" s="17">
        <v>4.0</v>
      </c>
    </row>
    <row r="402">
      <c r="A402" s="16" t="s">
        <v>55</v>
      </c>
      <c r="B402" s="16" t="s">
        <v>39</v>
      </c>
      <c r="C402" s="16" t="s">
        <v>56</v>
      </c>
      <c r="D402" s="16" t="s">
        <v>57</v>
      </c>
      <c r="E402" s="17">
        <v>64.0</v>
      </c>
    </row>
    <row r="403">
      <c r="A403" s="16" t="s">
        <v>55</v>
      </c>
      <c r="B403" s="16" t="s">
        <v>39</v>
      </c>
      <c r="C403" s="16" t="s">
        <v>56</v>
      </c>
      <c r="D403" s="16" t="s">
        <v>58</v>
      </c>
      <c r="E403" s="17">
        <v>61.0</v>
      </c>
    </row>
    <row r="404">
      <c r="A404" s="16" t="s">
        <v>55</v>
      </c>
      <c r="B404" s="16" t="s">
        <v>39</v>
      </c>
      <c r="C404" s="16" t="s">
        <v>56</v>
      </c>
      <c r="D404" s="16" t="s">
        <v>59</v>
      </c>
      <c r="E404" s="17">
        <v>30.0</v>
      </c>
    </row>
    <row r="405">
      <c r="A405" s="16" t="s">
        <v>55</v>
      </c>
      <c r="B405" s="16" t="s">
        <v>39</v>
      </c>
      <c r="C405" s="16" t="s">
        <v>56</v>
      </c>
      <c r="D405" s="16" t="s">
        <v>60</v>
      </c>
      <c r="E405" s="17">
        <v>58.0</v>
      </c>
    </row>
    <row r="406">
      <c r="A406" s="16" t="s">
        <v>55</v>
      </c>
      <c r="B406" s="16" t="s">
        <v>39</v>
      </c>
      <c r="C406" s="16" t="s">
        <v>61</v>
      </c>
      <c r="D406" s="16" t="s">
        <v>57</v>
      </c>
      <c r="E406" s="17">
        <v>58.0</v>
      </c>
    </row>
    <row r="407">
      <c r="A407" s="16" t="s">
        <v>55</v>
      </c>
      <c r="B407" s="16" t="s">
        <v>39</v>
      </c>
      <c r="C407" s="16" t="s">
        <v>61</v>
      </c>
      <c r="D407" s="16" t="s">
        <v>58</v>
      </c>
      <c r="E407" s="17">
        <v>52.0</v>
      </c>
    </row>
    <row r="408">
      <c r="A408" s="16" t="s">
        <v>55</v>
      </c>
      <c r="B408" s="16" t="s">
        <v>39</v>
      </c>
      <c r="C408" s="16" t="s">
        <v>61</v>
      </c>
      <c r="D408" s="16" t="s">
        <v>59</v>
      </c>
      <c r="E408" s="17">
        <v>25.0</v>
      </c>
    </row>
    <row r="409">
      <c r="A409" s="16" t="s">
        <v>55</v>
      </c>
      <c r="B409" s="16" t="s">
        <v>39</v>
      </c>
      <c r="C409" s="16" t="s">
        <v>61</v>
      </c>
      <c r="D409" s="16" t="s">
        <v>60</v>
      </c>
      <c r="E409" s="17">
        <v>55.0</v>
      </c>
    </row>
    <row r="410">
      <c r="A410" s="16" t="s">
        <v>55</v>
      </c>
      <c r="B410" s="16" t="s">
        <v>39</v>
      </c>
      <c r="C410" s="16" t="s">
        <v>62</v>
      </c>
      <c r="D410" s="16" t="s">
        <v>57</v>
      </c>
      <c r="E410" s="17">
        <v>48.0</v>
      </c>
    </row>
    <row r="411">
      <c r="A411" s="16" t="s">
        <v>55</v>
      </c>
      <c r="B411" s="16" t="s">
        <v>39</v>
      </c>
      <c r="C411" s="16" t="s">
        <v>62</v>
      </c>
      <c r="D411" s="16" t="s">
        <v>58</v>
      </c>
      <c r="E411" s="17">
        <v>40.0</v>
      </c>
    </row>
    <row r="412">
      <c r="A412" s="16" t="s">
        <v>55</v>
      </c>
      <c r="B412" s="16" t="s">
        <v>39</v>
      </c>
      <c r="C412" s="16" t="s">
        <v>62</v>
      </c>
      <c r="D412" s="16" t="s">
        <v>59</v>
      </c>
      <c r="E412" s="17">
        <v>20.0</v>
      </c>
    </row>
    <row r="413">
      <c r="A413" s="16" t="s">
        <v>55</v>
      </c>
      <c r="B413" s="16" t="s">
        <v>39</v>
      </c>
      <c r="C413" s="16" t="s">
        <v>62</v>
      </c>
      <c r="D413" s="16" t="s">
        <v>60</v>
      </c>
      <c r="E413" s="17">
        <v>28.0</v>
      </c>
    </row>
    <row r="414">
      <c r="A414" s="16" t="s">
        <v>55</v>
      </c>
      <c r="B414" s="16" t="s">
        <v>39</v>
      </c>
      <c r="C414" s="16" t="s">
        <v>63</v>
      </c>
      <c r="D414" s="16" t="s">
        <v>57</v>
      </c>
      <c r="E414" s="17">
        <v>40.0</v>
      </c>
    </row>
    <row r="415">
      <c r="A415" s="16" t="s">
        <v>55</v>
      </c>
      <c r="B415" s="16" t="s">
        <v>39</v>
      </c>
      <c r="C415" s="16" t="s">
        <v>63</v>
      </c>
      <c r="D415" s="16" t="s">
        <v>58</v>
      </c>
      <c r="E415" s="17">
        <v>32.0</v>
      </c>
    </row>
    <row r="416">
      <c r="A416" s="16" t="s">
        <v>55</v>
      </c>
      <c r="B416" s="16" t="s">
        <v>39</v>
      </c>
      <c r="C416" s="16" t="s">
        <v>63</v>
      </c>
      <c r="D416" s="16" t="s">
        <v>59</v>
      </c>
      <c r="E416" s="17">
        <v>16.0</v>
      </c>
    </row>
    <row r="417">
      <c r="A417" s="16" t="s">
        <v>55</v>
      </c>
      <c r="B417" s="16" t="s">
        <v>39</v>
      </c>
      <c r="C417" s="16" t="s">
        <v>63</v>
      </c>
      <c r="D417" s="16" t="s">
        <v>60</v>
      </c>
      <c r="E417" s="17">
        <v>22.0</v>
      </c>
    </row>
    <row r="418">
      <c r="A418" s="16" t="s">
        <v>55</v>
      </c>
      <c r="B418" s="16" t="s">
        <v>39</v>
      </c>
      <c r="C418" s="16" t="s">
        <v>64</v>
      </c>
      <c r="D418" s="16" t="s">
        <v>57</v>
      </c>
      <c r="E418" s="17">
        <v>34.0</v>
      </c>
    </row>
    <row r="419">
      <c r="A419" s="16" t="s">
        <v>55</v>
      </c>
      <c r="B419" s="16" t="s">
        <v>39</v>
      </c>
      <c r="C419" s="16" t="s">
        <v>64</v>
      </c>
      <c r="D419" s="16" t="s">
        <v>58</v>
      </c>
      <c r="E419" s="17">
        <v>11.0</v>
      </c>
    </row>
    <row r="420">
      <c r="A420" s="16" t="s">
        <v>55</v>
      </c>
      <c r="B420" s="16" t="s">
        <v>39</v>
      </c>
      <c r="C420" s="16" t="s">
        <v>64</v>
      </c>
      <c r="D420" s="16" t="s">
        <v>59</v>
      </c>
      <c r="E420" s="17">
        <v>18.0</v>
      </c>
    </row>
    <row r="421">
      <c r="A421" s="16" t="s">
        <v>55</v>
      </c>
      <c r="B421" s="16" t="s">
        <v>39</v>
      </c>
      <c r="C421" s="16" t="s">
        <v>64</v>
      </c>
      <c r="D421" s="16" t="s">
        <v>60</v>
      </c>
      <c r="E421" s="17">
        <v>9.0</v>
      </c>
    </row>
    <row r="422">
      <c r="A422" s="16" t="s">
        <v>55</v>
      </c>
      <c r="B422" s="16" t="s">
        <v>40</v>
      </c>
      <c r="C422" s="16" t="s">
        <v>56</v>
      </c>
      <c r="D422" s="16" t="s">
        <v>57</v>
      </c>
      <c r="E422" s="17">
        <v>68.0</v>
      </c>
    </row>
    <row r="423">
      <c r="A423" s="16" t="s">
        <v>55</v>
      </c>
      <c r="B423" s="16" t="s">
        <v>40</v>
      </c>
      <c r="C423" s="16" t="s">
        <v>56</v>
      </c>
      <c r="D423" s="16" t="s">
        <v>58</v>
      </c>
      <c r="E423" s="17">
        <v>65.0</v>
      </c>
    </row>
    <row r="424">
      <c r="A424" s="16" t="s">
        <v>55</v>
      </c>
      <c r="B424" s="16" t="s">
        <v>40</v>
      </c>
      <c r="C424" s="16" t="s">
        <v>56</v>
      </c>
      <c r="D424" s="16" t="s">
        <v>59</v>
      </c>
      <c r="E424" s="17">
        <v>38.0</v>
      </c>
    </row>
    <row r="425">
      <c r="A425" s="16" t="s">
        <v>55</v>
      </c>
      <c r="B425" s="16" t="s">
        <v>40</v>
      </c>
      <c r="C425" s="16" t="s">
        <v>56</v>
      </c>
      <c r="D425" s="16" t="s">
        <v>60</v>
      </c>
      <c r="E425" s="17">
        <v>40.0</v>
      </c>
    </row>
    <row r="426">
      <c r="A426" s="16" t="s">
        <v>55</v>
      </c>
      <c r="B426" s="16" t="s">
        <v>40</v>
      </c>
      <c r="C426" s="16" t="s">
        <v>61</v>
      </c>
      <c r="D426" s="16" t="s">
        <v>57</v>
      </c>
      <c r="E426" s="17">
        <v>62.0</v>
      </c>
    </row>
    <row r="427">
      <c r="A427" s="16" t="s">
        <v>55</v>
      </c>
      <c r="B427" s="16" t="s">
        <v>40</v>
      </c>
      <c r="C427" s="16" t="s">
        <v>61</v>
      </c>
      <c r="D427" s="16" t="s">
        <v>58</v>
      </c>
      <c r="E427" s="17">
        <v>52.0</v>
      </c>
    </row>
    <row r="428">
      <c r="A428" s="16" t="s">
        <v>55</v>
      </c>
      <c r="B428" s="16" t="s">
        <v>40</v>
      </c>
      <c r="C428" s="16" t="s">
        <v>61</v>
      </c>
      <c r="D428" s="16" t="s">
        <v>59</v>
      </c>
      <c r="E428" s="17">
        <v>30.0</v>
      </c>
    </row>
    <row r="429">
      <c r="A429" s="16" t="s">
        <v>55</v>
      </c>
      <c r="B429" s="16" t="s">
        <v>40</v>
      </c>
      <c r="C429" s="16" t="s">
        <v>61</v>
      </c>
      <c r="D429" s="16" t="s">
        <v>60</v>
      </c>
      <c r="E429" s="17">
        <v>30.0</v>
      </c>
    </row>
    <row r="430">
      <c r="A430" s="16" t="s">
        <v>55</v>
      </c>
      <c r="B430" s="16" t="s">
        <v>40</v>
      </c>
      <c r="C430" s="16" t="s">
        <v>62</v>
      </c>
      <c r="D430" s="16" t="s">
        <v>57</v>
      </c>
      <c r="E430" s="17">
        <v>56.0</v>
      </c>
    </row>
    <row r="431">
      <c r="A431" s="16" t="s">
        <v>55</v>
      </c>
      <c r="B431" s="16" t="s">
        <v>40</v>
      </c>
      <c r="C431" s="16" t="s">
        <v>62</v>
      </c>
      <c r="D431" s="16" t="s">
        <v>58</v>
      </c>
      <c r="E431" s="17">
        <v>46.0</v>
      </c>
    </row>
    <row r="432">
      <c r="A432" s="16" t="s">
        <v>55</v>
      </c>
      <c r="B432" s="16" t="s">
        <v>40</v>
      </c>
      <c r="C432" s="16" t="s">
        <v>62</v>
      </c>
      <c r="D432" s="16" t="s">
        <v>59</v>
      </c>
      <c r="E432" s="17">
        <v>24.0</v>
      </c>
    </row>
    <row r="433">
      <c r="A433" s="16" t="s">
        <v>55</v>
      </c>
      <c r="B433" s="16" t="s">
        <v>40</v>
      </c>
      <c r="C433" s="16" t="s">
        <v>62</v>
      </c>
      <c r="D433" s="16" t="s">
        <v>60</v>
      </c>
      <c r="E433" s="17">
        <v>22.0</v>
      </c>
    </row>
    <row r="434">
      <c r="A434" s="16" t="s">
        <v>55</v>
      </c>
      <c r="B434" s="16" t="s">
        <v>40</v>
      </c>
      <c r="C434" s="16" t="s">
        <v>63</v>
      </c>
      <c r="D434" s="16" t="s">
        <v>57</v>
      </c>
      <c r="E434" s="17">
        <v>54.0</v>
      </c>
    </row>
    <row r="435">
      <c r="A435" s="16" t="s">
        <v>55</v>
      </c>
      <c r="B435" s="16" t="s">
        <v>40</v>
      </c>
      <c r="C435" s="16" t="s">
        <v>63</v>
      </c>
      <c r="D435" s="16" t="s">
        <v>58</v>
      </c>
      <c r="E435" s="17">
        <v>44.0</v>
      </c>
    </row>
    <row r="436">
      <c r="A436" s="16" t="s">
        <v>55</v>
      </c>
      <c r="B436" s="16" t="s">
        <v>40</v>
      </c>
      <c r="C436" s="16" t="s">
        <v>63</v>
      </c>
      <c r="D436" s="16" t="s">
        <v>59</v>
      </c>
      <c r="E436" s="17">
        <v>22.0</v>
      </c>
    </row>
    <row r="437">
      <c r="A437" s="16" t="s">
        <v>55</v>
      </c>
      <c r="B437" s="16" t="s">
        <v>40</v>
      </c>
      <c r="C437" s="16" t="s">
        <v>63</v>
      </c>
      <c r="D437" s="16" t="s">
        <v>60</v>
      </c>
      <c r="E437" s="17">
        <v>20.0</v>
      </c>
    </row>
    <row r="438">
      <c r="A438" s="16" t="s">
        <v>55</v>
      </c>
      <c r="B438" s="16" t="s">
        <v>40</v>
      </c>
      <c r="C438" s="16" t="s">
        <v>64</v>
      </c>
      <c r="D438" s="16" t="s">
        <v>57</v>
      </c>
      <c r="E438" s="17">
        <v>28.0</v>
      </c>
    </row>
    <row r="439">
      <c r="A439" s="16" t="s">
        <v>55</v>
      </c>
      <c r="B439" s="16" t="s">
        <v>40</v>
      </c>
      <c r="C439" s="16" t="s">
        <v>64</v>
      </c>
      <c r="D439" s="16" t="s">
        <v>58</v>
      </c>
      <c r="E439" s="17">
        <v>8.0</v>
      </c>
    </row>
    <row r="440">
      <c r="A440" s="16" t="s">
        <v>55</v>
      </c>
      <c r="B440" s="16" t="s">
        <v>40</v>
      </c>
      <c r="C440" s="16" t="s">
        <v>64</v>
      </c>
      <c r="D440" s="16" t="s">
        <v>59</v>
      </c>
      <c r="E440" s="17">
        <v>14.0</v>
      </c>
    </row>
    <row r="441">
      <c r="A441" s="16" t="s">
        <v>55</v>
      </c>
      <c r="B441" s="16" t="s">
        <v>40</v>
      </c>
      <c r="C441" s="16" t="s">
        <v>64</v>
      </c>
      <c r="D441" s="16" t="s">
        <v>60</v>
      </c>
      <c r="E441" s="17">
        <v>4.0</v>
      </c>
    </row>
    <row r="442">
      <c r="A442" s="16" t="s">
        <v>55</v>
      </c>
      <c r="B442" s="16" t="s">
        <v>41</v>
      </c>
      <c r="C442" s="16" t="s">
        <v>56</v>
      </c>
      <c r="D442" s="16" t="s">
        <v>57</v>
      </c>
      <c r="E442" s="17">
        <v>67.0</v>
      </c>
    </row>
    <row r="443">
      <c r="A443" s="16" t="s">
        <v>55</v>
      </c>
      <c r="B443" s="16" t="s">
        <v>41</v>
      </c>
      <c r="C443" s="16" t="s">
        <v>56</v>
      </c>
      <c r="D443" s="16" t="s">
        <v>58</v>
      </c>
      <c r="E443" s="17">
        <v>64.0</v>
      </c>
    </row>
    <row r="444">
      <c r="A444" s="16" t="s">
        <v>55</v>
      </c>
      <c r="B444" s="16" t="s">
        <v>41</v>
      </c>
      <c r="C444" s="16" t="s">
        <v>56</v>
      </c>
      <c r="D444" s="16" t="s">
        <v>59</v>
      </c>
      <c r="E444" s="17">
        <v>32.0</v>
      </c>
    </row>
    <row r="445">
      <c r="A445" s="16" t="s">
        <v>55</v>
      </c>
      <c r="B445" s="16" t="s">
        <v>41</v>
      </c>
      <c r="C445" s="16" t="s">
        <v>56</v>
      </c>
      <c r="D445" s="16" t="s">
        <v>60</v>
      </c>
      <c r="E445" s="17">
        <v>50.0</v>
      </c>
    </row>
    <row r="446">
      <c r="A446" s="16" t="s">
        <v>55</v>
      </c>
      <c r="B446" s="16" t="s">
        <v>41</v>
      </c>
      <c r="C446" s="16" t="s">
        <v>61</v>
      </c>
      <c r="D446" s="16" t="s">
        <v>57</v>
      </c>
      <c r="E446" s="17">
        <v>65.0</v>
      </c>
    </row>
    <row r="447">
      <c r="A447" s="16" t="s">
        <v>55</v>
      </c>
      <c r="B447" s="16" t="s">
        <v>41</v>
      </c>
      <c r="C447" s="16" t="s">
        <v>61</v>
      </c>
      <c r="D447" s="16" t="s">
        <v>58</v>
      </c>
      <c r="E447" s="17">
        <v>58.0</v>
      </c>
    </row>
    <row r="448">
      <c r="A448" s="16" t="s">
        <v>55</v>
      </c>
      <c r="B448" s="16" t="s">
        <v>41</v>
      </c>
      <c r="C448" s="16" t="s">
        <v>61</v>
      </c>
      <c r="D448" s="16" t="s">
        <v>59</v>
      </c>
      <c r="E448" s="17">
        <v>30.0</v>
      </c>
    </row>
    <row r="449">
      <c r="A449" s="16" t="s">
        <v>55</v>
      </c>
      <c r="B449" s="16" t="s">
        <v>41</v>
      </c>
      <c r="C449" s="16" t="s">
        <v>61</v>
      </c>
      <c r="D449" s="16" t="s">
        <v>60</v>
      </c>
      <c r="E449" s="17">
        <v>48.0</v>
      </c>
    </row>
    <row r="450">
      <c r="A450" s="16" t="s">
        <v>55</v>
      </c>
      <c r="B450" s="16" t="s">
        <v>41</v>
      </c>
      <c r="C450" s="16" t="s">
        <v>62</v>
      </c>
      <c r="D450" s="16" t="s">
        <v>57</v>
      </c>
      <c r="E450" s="17">
        <v>55.0</v>
      </c>
    </row>
    <row r="451">
      <c r="A451" s="16" t="s">
        <v>55</v>
      </c>
      <c r="B451" s="16" t="s">
        <v>41</v>
      </c>
      <c r="C451" s="16" t="s">
        <v>62</v>
      </c>
      <c r="D451" s="16" t="s">
        <v>58</v>
      </c>
      <c r="E451" s="17">
        <v>48.0</v>
      </c>
    </row>
    <row r="452">
      <c r="A452" s="16" t="s">
        <v>55</v>
      </c>
      <c r="B452" s="16" t="s">
        <v>41</v>
      </c>
      <c r="C452" s="16" t="s">
        <v>62</v>
      </c>
      <c r="D452" s="16" t="s">
        <v>59</v>
      </c>
      <c r="E452" s="17">
        <v>22.0</v>
      </c>
    </row>
    <row r="453">
      <c r="A453" s="16" t="s">
        <v>55</v>
      </c>
      <c r="B453" s="16" t="s">
        <v>41</v>
      </c>
      <c r="C453" s="16" t="s">
        <v>62</v>
      </c>
      <c r="D453" s="16" t="s">
        <v>60</v>
      </c>
      <c r="E453" s="17">
        <v>30.0</v>
      </c>
    </row>
    <row r="454">
      <c r="A454" s="16" t="s">
        <v>55</v>
      </c>
      <c r="B454" s="16" t="s">
        <v>41</v>
      </c>
      <c r="C454" s="16" t="s">
        <v>63</v>
      </c>
      <c r="D454" s="16" t="s">
        <v>57</v>
      </c>
      <c r="E454" s="17">
        <v>50.0</v>
      </c>
    </row>
    <row r="455">
      <c r="A455" s="16" t="s">
        <v>55</v>
      </c>
      <c r="B455" s="16" t="s">
        <v>41</v>
      </c>
      <c r="C455" s="16" t="s">
        <v>63</v>
      </c>
      <c r="D455" s="16" t="s">
        <v>58</v>
      </c>
      <c r="E455" s="17">
        <v>42.0</v>
      </c>
    </row>
    <row r="456">
      <c r="A456" s="16" t="s">
        <v>55</v>
      </c>
      <c r="B456" s="16" t="s">
        <v>41</v>
      </c>
      <c r="C456" s="16" t="s">
        <v>63</v>
      </c>
      <c r="D456" s="16" t="s">
        <v>59</v>
      </c>
      <c r="E456" s="17">
        <v>20.0</v>
      </c>
    </row>
    <row r="457">
      <c r="A457" s="16" t="s">
        <v>55</v>
      </c>
      <c r="B457" s="16" t="s">
        <v>41</v>
      </c>
      <c r="C457" s="16" t="s">
        <v>63</v>
      </c>
      <c r="D457" s="16" t="s">
        <v>60</v>
      </c>
      <c r="E457" s="17">
        <v>25.0</v>
      </c>
    </row>
    <row r="458">
      <c r="A458" s="16" t="s">
        <v>55</v>
      </c>
      <c r="B458" s="16" t="s">
        <v>41</v>
      </c>
      <c r="C458" s="16" t="s">
        <v>64</v>
      </c>
      <c r="D458" s="16" t="s">
        <v>57</v>
      </c>
      <c r="E458" s="17">
        <v>32.0</v>
      </c>
    </row>
    <row r="459">
      <c r="A459" s="16" t="s">
        <v>55</v>
      </c>
      <c r="B459" s="16" t="s">
        <v>41</v>
      </c>
      <c r="C459" s="16" t="s">
        <v>64</v>
      </c>
      <c r="D459" s="16" t="s">
        <v>58</v>
      </c>
      <c r="E459" s="17">
        <v>10.0</v>
      </c>
    </row>
    <row r="460">
      <c r="A460" s="16" t="s">
        <v>55</v>
      </c>
      <c r="B460" s="16" t="s">
        <v>41</v>
      </c>
      <c r="C460" s="16" t="s">
        <v>64</v>
      </c>
      <c r="D460" s="16" t="s">
        <v>59</v>
      </c>
      <c r="E460" s="17">
        <v>18.0</v>
      </c>
    </row>
    <row r="461">
      <c r="A461" s="16" t="s">
        <v>55</v>
      </c>
      <c r="B461" s="16" t="s">
        <v>41</v>
      </c>
      <c r="C461" s="16" t="s">
        <v>64</v>
      </c>
      <c r="D461" s="16" t="s">
        <v>60</v>
      </c>
      <c r="E461" s="17">
        <v>8.0</v>
      </c>
    </row>
    <row r="462">
      <c r="A462" s="16" t="s">
        <v>55</v>
      </c>
      <c r="B462" s="16" t="s">
        <v>42</v>
      </c>
      <c r="C462" s="16" t="s">
        <v>56</v>
      </c>
      <c r="D462" s="16" t="s">
        <v>57</v>
      </c>
      <c r="E462" s="17">
        <v>70.0</v>
      </c>
    </row>
    <row r="463">
      <c r="A463" s="16" t="s">
        <v>55</v>
      </c>
      <c r="B463" s="16" t="s">
        <v>42</v>
      </c>
      <c r="C463" s="16" t="s">
        <v>56</v>
      </c>
      <c r="D463" s="16" t="s">
        <v>58</v>
      </c>
      <c r="E463" s="17">
        <v>67.0</v>
      </c>
    </row>
    <row r="464">
      <c r="A464" s="16" t="s">
        <v>55</v>
      </c>
      <c r="B464" s="16" t="s">
        <v>42</v>
      </c>
      <c r="C464" s="16" t="s">
        <v>56</v>
      </c>
      <c r="D464" s="16" t="s">
        <v>59</v>
      </c>
      <c r="E464" s="17">
        <v>38.0</v>
      </c>
    </row>
    <row r="465">
      <c r="A465" s="16" t="s">
        <v>55</v>
      </c>
      <c r="B465" s="16" t="s">
        <v>42</v>
      </c>
      <c r="C465" s="16" t="s">
        <v>56</v>
      </c>
      <c r="D465" s="16" t="s">
        <v>60</v>
      </c>
      <c r="E465" s="17">
        <v>72.0</v>
      </c>
    </row>
    <row r="466">
      <c r="A466" s="16" t="s">
        <v>55</v>
      </c>
      <c r="B466" s="16" t="s">
        <v>42</v>
      </c>
      <c r="C466" s="16" t="s">
        <v>61</v>
      </c>
      <c r="D466" s="16" t="s">
        <v>57</v>
      </c>
      <c r="E466" s="17">
        <v>68.0</v>
      </c>
    </row>
    <row r="467">
      <c r="A467" s="16" t="s">
        <v>55</v>
      </c>
      <c r="B467" s="16" t="s">
        <v>42</v>
      </c>
      <c r="C467" s="16" t="s">
        <v>61</v>
      </c>
      <c r="D467" s="16" t="s">
        <v>58</v>
      </c>
      <c r="E467" s="17">
        <v>62.0</v>
      </c>
    </row>
    <row r="468">
      <c r="A468" s="16" t="s">
        <v>55</v>
      </c>
      <c r="B468" s="16" t="s">
        <v>42</v>
      </c>
      <c r="C468" s="16" t="s">
        <v>61</v>
      </c>
      <c r="D468" s="16" t="s">
        <v>59</v>
      </c>
      <c r="E468" s="17">
        <v>35.0</v>
      </c>
    </row>
    <row r="469">
      <c r="A469" s="16" t="s">
        <v>55</v>
      </c>
      <c r="B469" s="16" t="s">
        <v>42</v>
      </c>
      <c r="C469" s="16" t="s">
        <v>61</v>
      </c>
      <c r="D469" s="16" t="s">
        <v>60</v>
      </c>
      <c r="E469" s="17">
        <v>70.0</v>
      </c>
    </row>
    <row r="470">
      <c r="A470" s="16" t="s">
        <v>55</v>
      </c>
      <c r="B470" s="16" t="s">
        <v>42</v>
      </c>
      <c r="C470" s="16" t="s">
        <v>62</v>
      </c>
      <c r="D470" s="16" t="s">
        <v>57</v>
      </c>
      <c r="E470" s="17">
        <v>58.0</v>
      </c>
    </row>
    <row r="471">
      <c r="A471" s="16" t="s">
        <v>55</v>
      </c>
      <c r="B471" s="16" t="s">
        <v>42</v>
      </c>
      <c r="C471" s="16" t="s">
        <v>62</v>
      </c>
      <c r="D471" s="16" t="s">
        <v>58</v>
      </c>
      <c r="E471" s="17">
        <v>50.0</v>
      </c>
    </row>
    <row r="472">
      <c r="A472" s="16" t="s">
        <v>55</v>
      </c>
      <c r="B472" s="16" t="s">
        <v>42</v>
      </c>
      <c r="C472" s="16" t="s">
        <v>62</v>
      </c>
      <c r="D472" s="16" t="s">
        <v>59</v>
      </c>
      <c r="E472" s="17">
        <v>28.0</v>
      </c>
    </row>
    <row r="473">
      <c r="A473" s="16" t="s">
        <v>55</v>
      </c>
      <c r="B473" s="16" t="s">
        <v>42</v>
      </c>
      <c r="C473" s="16" t="s">
        <v>62</v>
      </c>
      <c r="D473" s="16" t="s">
        <v>60</v>
      </c>
      <c r="E473" s="17">
        <v>45.0</v>
      </c>
    </row>
    <row r="474">
      <c r="A474" s="16" t="s">
        <v>55</v>
      </c>
      <c r="B474" s="16" t="s">
        <v>42</v>
      </c>
      <c r="C474" s="16" t="s">
        <v>63</v>
      </c>
      <c r="D474" s="16" t="s">
        <v>57</v>
      </c>
      <c r="E474" s="17">
        <v>52.0</v>
      </c>
    </row>
    <row r="475">
      <c r="A475" s="16" t="s">
        <v>55</v>
      </c>
      <c r="B475" s="16" t="s">
        <v>42</v>
      </c>
      <c r="C475" s="16" t="s">
        <v>63</v>
      </c>
      <c r="D475" s="16" t="s">
        <v>58</v>
      </c>
      <c r="E475" s="17">
        <v>44.0</v>
      </c>
    </row>
    <row r="476">
      <c r="A476" s="16" t="s">
        <v>55</v>
      </c>
      <c r="B476" s="16" t="s">
        <v>42</v>
      </c>
      <c r="C476" s="16" t="s">
        <v>63</v>
      </c>
      <c r="D476" s="16" t="s">
        <v>59</v>
      </c>
      <c r="E476" s="17">
        <v>24.0</v>
      </c>
    </row>
    <row r="477">
      <c r="A477" s="16" t="s">
        <v>55</v>
      </c>
      <c r="B477" s="16" t="s">
        <v>42</v>
      </c>
      <c r="C477" s="16" t="s">
        <v>63</v>
      </c>
      <c r="D477" s="16" t="s">
        <v>60</v>
      </c>
      <c r="E477" s="17">
        <v>35.0</v>
      </c>
    </row>
    <row r="478">
      <c r="A478" s="16" t="s">
        <v>55</v>
      </c>
      <c r="B478" s="16" t="s">
        <v>42</v>
      </c>
      <c r="C478" s="16" t="s">
        <v>64</v>
      </c>
      <c r="D478" s="16" t="s">
        <v>57</v>
      </c>
      <c r="E478" s="17">
        <v>38.0</v>
      </c>
    </row>
    <row r="479">
      <c r="A479" s="16" t="s">
        <v>55</v>
      </c>
      <c r="B479" s="16" t="s">
        <v>42</v>
      </c>
      <c r="C479" s="16" t="s">
        <v>64</v>
      </c>
      <c r="D479" s="16" t="s">
        <v>58</v>
      </c>
      <c r="E479" s="17">
        <v>15.0</v>
      </c>
    </row>
    <row r="480">
      <c r="A480" s="16" t="s">
        <v>55</v>
      </c>
      <c r="B480" s="16" t="s">
        <v>42</v>
      </c>
      <c r="C480" s="16" t="s">
        <v>64</v>
      </c>
      <c r="D480" s="16" t="s">
        <v>59</v>
      </c>
      <c r="E480" s="17">
        <v>22.0</v>
      </c>
    </row>
    <row r="481">
      <c r="A481" s="16" t="s">
        <v>55</v>
      </c>
      <c r="B481" s="16" t="s">
        <v>42</v>
      </c>
      <c r="C481" s="16" t="s">
        <v>64</v>
      </c>
      <c r="D481" s="16" t="s">
        <v>60</v>
      </c>
      <c r="E481" s="17">
        <v>18.0</v>
      </c>
    </row>
    <row r="482">
      <c r="A482" s="16" t="s">
        <v>55</v>
      </c>
      <c r="B482" s="16" t="s">
        <v>43</v>
      </c>
      <c r="C482" s="16" t="s">
        <v>56</v>
      </c>
      <c r="D482" s="16" t="s">
        <v>57</v>
      </c>
      <c r="E482" s="17">
        <v>62.0</v>
      </c>
    </row>
    <row r="483">
      <c r="A483" s="16" t="s">
        <v>55</v>
      </c>
      <c r="B483" s="16" t="s">
        <v>43</v>
      </c>
      <c r="C483" s="16" t="s">
        <v>56</v>
      </c>
      <c r="D483" s="16" t="s">
        <v>58</v>
      </c>
      <c r="E483" s="17">
        <v>59.0</v>
      </c>
    </row>
    <row r="484">
      <c r="A484" s="16" t="s">
        <v>55</v>
      </c>
      <c r="B484" s="16" t="s">
        <v>43</v>
      </c>
      <c r="C484" s="16" t="s">
        <v>56</v>
      </c>
      <c r="D484" s="16" t="s">
        <v>59</v>
      </c>
      <c r="E484" s="17">
        <v>28.0</v>
      </c>
    </row>
    <row r="485">
      <c r="A485" s="16" t="s">
        <v>55</v>
      </c>
      <c r="B485" s="16" t="s">
        <v>43</v>
      </c>
      <c r="C485" s="16" t="s">
        <v>56</v>
      </c>
      <c r="D485" s="16" t="s">
        <v>60</v>
      </c>
      <c r="E485" s="17">
        <v>40.0</v>
      </c>
    </row>
    <row r="486">
      <c r="A486" s="16" t="s">
        <v>55</v>
      </c>
      <c r="B486" s="16" t="s">
        <v>43</v>
      </c>
      <c r="C486" s="16" t="s">
        <v>61</v>
      </c>
      <c r="D486" s="16" t="s">
        <v>57</v>
      </c>
      <c r="E486" s="17">
        <v>55.0</v>
      </c>
    </row>
    <row r="487">
      <c r="A487" s="16" t="s">
        <v>55</v>
      </c>
      <c r="B487" s="16" t="s">
        <v>43</v>
      </c>
      <c r="C487" s="16" t="s">
        <v>61</v>
      </c>
      <c r="D487" s="16" t="s">
        <v>58</v>
      </c>
      <c r="E487" s="17">
        <v>45.0</v>
      </c>
    </row>
    <row r="488">
      <c r="A488" s="16" t="s">
        <v>55</v>
      </c>
      <c r="B488" s="16" t="s">
        <v>43</v>
      </c>
      <c r="C488" s="16" t="s">
        <v>61</v>
      </c>
      <c r="D488" s="16" t="s">
        <v>59</v>
      </c>
      <c r="E488" s="17">
        <v>22.0</v>
      </c>
    </row>
    <row r="489">
      <c r="A489" s="16" t="s">
        <v>55</v>
      </c>
      <c r="B489" s="16" t="s">
        <v>43</v>
      </c>
      <c r="C489" s="16" t="s">
        <v>61</v>
      </c>
      <c r="D489" s="16" t="s">
        <v>60</v>
      </c>
      <c r="E489" s="17">
        <v>32.0</v>
      </c>
    </row>
    <row r="490">
      <c r="A490" s="16" t="s">
        <v>55</v>
      </c>
      <c r="B490" s="16" t="s">
        <v>43</v>
      </c>
      <c r="C490" s="16" t="s">
        <v>62</v>
      </c>
      <c r="D490" s="16" t="s">
        <v>57</v>
      </c>
      <c r="E490" s="17">
        <v>45.0</v>
      </c>
    </row>
    <row r="491">
      <c r="A491" s="16" t="s">
        <v>55</v>
      </c>
      <c r="B491" s="16" t="s">
        <v>43</v>
      </c>
      <c r="C491" s="16" t="s">
        <v>62</v>
      </c>
      <c r="D491" s="16" t="s">
        <v>58</v>
      </c>
      <c r="E491" s="17">
        <v>35.0</v>
      </c>
    </row>
    <row r="492">
      <c r="A492" s="16" t="s">
        <v>55</v>
      </c>
      <c r="B492" s="16" t="s">
        <v>43</v>
      </c>
      <c r="C492" s="16" t="s">
        <v>62</v>
      </c>
      <c r="D492" s="16" t="s">
        <v>59</v>
      </c>
      <c r="E492" s="17">
        <v>18.0</v>
      </c>
    </row>
    <row r="493">
      <c r="A493" s="16" t="s">
        <v>55</v>
      </c>
      <c r="B493" s="16" t="s">
        <v>43</v>
      </c>
      <c r="C493" s="16" t="s">
        <v>62</v>
      </c>
      <c r="D493" s="16" t="s">
        <v>60</v>
      </c>
      <c r="E493" s="17">
        <v>20.0</v>
      </c>
    </row>
    <row r="494">
      <c r="A494" s="16" t="s">
        <v>55</v>
      </c>
      <c r="B494" s="16" t="s">
        <v>43</v>
      </c>
      <c r="C494" s="16" t="s">
        <v>63</v>
      </c>
      <c r="D494" s="16" t="s">
        <v>57</v>
      </c>
      <c r="E494" s="17">
        <v>40.0</v>
      </c>
    </row>
    <row r="495">
      <c r="A495" s="16" t="s">
        <v>55</v>
      </c>
      <c r="B495" s="16" t="s">
        <v>43</v>
      </c>
      <c r="C495" s="16" t="s">
        <v>63</v>
      </c>
      <c r="D495" s="16" t="s">
        <v>58</v>
      </c>
      <c r="E495" s="17">
        <v>30.0</v>
      </c>
    </row>
    <row r="496">
      <c r="A496" s="16" t="s">
        <v>55</v>
      </c>
      <c r="B496" s="16" t="s">
        <v>43</v>
      </c>
      <c r="C496" s="16" t="s">
        <v>63</v>
      </c>
      <c r="D496" s="16" t="s">
        <v>59</v>
      </c>
      <c r="E496" s="17">
        <v>15.0</v>
      </c>
    </row>
    <row r="497">
      <c r="A497" s="16" t="s">
        <v>55</v>
      </c>
      <c r="B497" s="16" t="s">
        <v>43</v>
      </c>
      <c r="C497" s="16" t="s">
        <v>63</v>
      </c>
      <c r="D497" s="16" t="s">
        <v>60</v>
      </c>
      <c r="E497" s="17">
        <v>15.0</v>
      </c>
    </row>
    <row r="498">
      <c r="A498" s="16" t="s">
        <v>55</v>
      </c>
      <c r="B498" s="16" t="s">
        <v>43</v>
      </c>
      <c r="C498" s="16" t="s">
        <v>64</v>
      </c>
      <c r="D498" s="16" t="s">
        <v>57</v>
      </c>
      <c r="E498" s="17">
        <v>36.0</v>
      </c>
    </row>
    <row r="499">
      <c r="A499" s="16" t="s">
        <v>55</v>
      </c>
      <c r="B499" s="16" t="s">
        <v>43</v>
      </c>
      <c r="C499" s="16" t="s">
        <v>64</v>
      </c>
      <c r="D499" s="16" t="s">
        <v>58</v>
      </c>
      <c r="E499" s="17">
        <v>12.0</v>
      </c>
    </row>
    <row r="500">
      <c r="A500" s="16" t="s">
        <v>55</v>
      </c>
      <c r="B500" s="16" t="s">
        <v>43</v>
      </c>
      <c r="C500" s="16" t="s">
        <v>64</v>
      </c>
      <c r="D500" s="16" t="s">
        <v>59</v>
      </c>
      <c r="E500" s="17">
        <v>24.0</v>
      </c>
    </row>
    <row r="501">
      <c r="A501" s="16" t="s">
        <v>55</v>
      </c>
      <c r="B501" s="16" t="s">
        <v>43</v>
      </c>
      <c r="C501" s="16" t="s">
        <v>64</v>
      </c>
      <c r="D501" s="16" t="s">
        <v>60</v>
      </c>
      <c r="E501" s="17">
        <v>8.0</v>
      </c>
    </row>
    <row r="502">
      <c r="A502" s="16" t="s">
        <v>55</v>
      </c>
      <c r="B502" s="16" t="s">
        <v>44</v>
      </c>
      <c r="C502" s="16" t="s">
        <v>56</v>
      </c>
      <c r="D502" s="16" t="s">
        <v>57</v>
      </c>
      <c r="E502" s="17">
        <v>66.0</v>
      </c>
    </row>
    <row r="503">
      <c r="A503" s="16" t="s">
        <v>55</v>
      </c>
      <c r="B503" s="16" t="s">
        <v>44</v>
      </c>
      <c r="C503" s="16" t="s">
        <v>56</v>
      </c>
      <c r="D503" s="16" t="s">
        <v>58</v>
      </c>
      <c r="E503" s="17">
        <v>63.0</v>
      </c>
    </row>
    <row r="504">
      <c r="A504" s="16" t="s">
        <v>55</v>
      </c>
      <c r="B504" s="16" t="s">
        <v>44</v>
      </c>
      <c r="C504" s="16" t="s">
        <v>56</v>
      </c>
      <c r="D504" s="16" t="s">
        <v>59</v>
      </c>
      <c r="E504" s="17">
        <v>32.0</v>
      </c>
    </row>
    <row r="505">
      <c r="A505" s="16" t="s">
        <v>55</v>
      </c>
      <c r="B505" s="16" t="s">
        <v>44</v>
      </c>
      <c r="C505" s="16" t="s">
        <v>56</v>
      </c>
      <c r="D505" s="16" t="s">
        <v>60</v>
      </c>
      <c r="E505" s="17">
        <v>62.0</v>
      </c>
    </row>
    <row r="506">
      <c r="A506" s="16" t="s">
        <v>55</v>
      </c>
      <c r="B506" s="16" t="s">
        <v>44</v>
      </c>
      <c r="C506" s="16" t="s">
        <v>61</v>
      </c>
      <c r="D506" s="16" t="s">
        <v>57</v>
      </c>
      <c r="E506" s="17">
        <v>60.0</v>
      </c>
    </row>
    <row r="507">
      <c r="A507" s="16" t="s">
        <v>55</v>
      </c>
      <c r="B507" s="16" t="s">
        <v>44</v>
      </c>
      <c r="C507" s="16" t="s">
        <v>61</v>
      </c>
      <c r="D507" s="16" t="s">
        <v>58</v>
      </c>
      <c r="E507" s="17">
        <v>54.0</v>
      </c>
    </row>
    <row r="508">
      <c r="A508" s="16" t="s">
        <v>55</v>
      </c>
      <c r="B508" s="16" t="s">
        <v>44</v>
      </c>
      <c r="C508" s="16" t="s">
        <v>61</v>
      </c>
      <c r="D508" s="16" t="s">
        <v>59</v>
      </c>
      <c r="E508" s="17">
        <v>28.0</v>
      </c>
    </row>
    <row r="509">
      <c r="A509" s="16" t="s">
        <v>55</v>
      </c>
      <c r="B509" s="16" t="s">
        <v>44</v>
      </c>
      <c r="C509" s="16" t="s">
        <v>61</v>
      </c>
      <c r="D509" s="16" t="s">
        <v>60</v>
      </c>
      <c r="E509" s="17">
        <v>58.0</v>
      </c>
    </row>
    <row r="510">
      <c r="A510" s="16" t="s">
        <v>55</v>
      </c>
      <c r="B510" s="16" t="s">
        <v>44</v>
      </c>
      <c r="C510" s="16" t="s">
        <v>62</v>
      </c>
      <c r="D510" s="16" t="s">
        <v>57</v>
      </c>
      <c r="E510" s="17">
        <v>52.0</v>
      </c>
    </row>
    <row r="511">
      <c r="A511" s="16" t="s">
        <v>55</v>
      </c>
      <c r="B511" s="16" t="s">
        <v>44</v>
      </c>
      <c r="C511" s="16" t="s">
        <v>62</v>
      </c>
      <c r="D511" s="16" t="s">
        <v>58</v>
      </c>
      <c r="E511" s="17">
        <v>44.0</v>
      </c>
    </row>
    <row r="512">
      <c r="A512" s="16" t="s">
        <v>55</v>
      </c>
      <c r="B512" s="16" t="s">
        <v>44</v>
      </c>
      <c r="C512" s="16" t="s">
        <v>62</v>
      </c>
      <c r="D512" s="16" t="s">
        <v>59</v>
      </c>
      <c r="E512" s="17">
        <v>22.0</v>
      </c>
    </row>
    <row r="513">
      <c r="A513" s="16" t="s">
        <v>55</v>
      </c>
      <c r="B513" s="16" t="s">
        <v>44</v>
      </c>
      <c r="C513" s="16" t="s">
        <v>62</v>
      </c>
      <c r="D513" s="16" t="s">
        <v>60</v>
      </c>
      <c r="E513" s="17">
        <v>35.0</v>
      </c>
    </row>
    <row r="514">
      <c r="A514" s="16" t="s">
        <v>55</v>
      </c>
      <c r="B514" s="16" t="s">
        <v>44</v>
      </c>
      <c r="C514" s="16" t="s">
        <v>63</v>
      </c>
      <c r="D514" s="16" t="s">
        <v>57</v>
      </c>
      <c r="E514" s="17">
        <v>46.0</v>
      </c>
    </row>
    <row r="515">
      <c r="A515" s="16" t="s">
        <v>55</v>
      </c>
      <c r="B515" s="16" t="s">
        <v>44</v>
      </c>
      <c r="C515" s="16" t="s">
        <v>63</v>
      </c>
      <c r="D515" s="16" t="s">
        <v>58</v>
      </c>
      <c r="E515" s="17">
        <v>38.0</v>
      </c>
    </row>
    <row r="516">
      <c r="A516" s="16" t="s">
        <v>55</v>
      </c>
      <c r="B516" s="16" t="s">
        <v>44</v>
      </c>
      <c r="C516" s="16" t="s">
        <v>63</v>
      </c>
      <c r="D516" s="16" t="s">
        <v>59</v>
      </c>
      <c r="E516" s="17">
        <v>18.0</v>
      </c>
    </row>
    <row r="517">
      <c r="A517" s="16" t="s">
        <v>55</v>
      </c>
      <c r="B517" s="16" t="s">
        <v>44</v>
      </c>
      <c r="C517" s="16" t="s">
        <v>63</v>
      </c>
      <c r="D517" s="16" t="s">
        <v>60</v>
      </c>
      <c r="E517" s="17">
        <v>28.0</v>
      </c>
    </row>
    <row r="518">
      <c r="A518" s="16" t="s">
        <v>55</v>
      </c>
      <c r="B518" s="16" t="s">
        <v>44</v>
      </c>
      <c r="C518" s="16" t="s">
        <v>64</v>
      </c>
      <c r="D518" s="16" t="s">
        <v>57</v>
      </c>
      <c r="E518" s="17">
        <v>34.0</v>
      </c>
    </row>
    <row r="519">
      <c r="A519" s="16" t="s">
        <v>55</v>
      </c>
      <c r="B519" s="16" t="s">
        <v>44</v>
      </c>
      <c r="C519" s="16" t="s">
        <v>64</v>
      </c>
      <c r="D519" s="16" t="s">
        <v>58</v>
      </c>
      <c r="E519" s="17">
        <v>11.0</v>
      </c>
    </row>
    <row r="520">
      <c r="A520" s="16" t="s">
        <v>55</v>
      </c>
      <c r="B520" s="16" t="s">
        <v>44</v>
      </c>
      <c r="C520" s="16" t="s">
        <v>64</v>
      </c>
      <c r="D520" s="16" t="s">
        <v>59</v>
      </c>
      <c r="E520" s="17">
        <v>19.0</v>
      </c>
    </row>
    <row r="521">
      <c r="A521" s="16" t="s">
        <v>55</v>
      </c>
      <c r="B521" s="16" t="s">
        <v>44</v>
      </c>
      <c r="C521" s="16" t="s">
        <v>64</v>
      </c>
      <c r="D521" s="16" t="s">
        <v>60</v>
      </c>
      <c r="E521" s="17">
        <v>10.0</v>
      </c>
    </row>
    <row r="522">
      <c r="A522" s="16" t="s">
        <v>55</v>
      </c>
      <c r="B522" s="16" t="s">
        <v>45</v>
      </c>
      <c r="C522" s="16" t="s">
        <v>56</v>
      </c>
      <c r="D522" s="16" t="s">
        <v>57</v>
      </c>
      <c r="E522" s="17">
        <v>65.0</v>
      </c>
    </row>
    <row r="523">
      <c r="A523" s="16" t="s">
        <v>55</v>
      </c>
      <c r="B523" s="16" t="s">
        <v>45</v>
      </c>
      <c r="C523" s="16" t="s">
        <v>56</v>
      </c>
      <c r="D523" s="16" t="s">
        <v>58</v>
      </c>
      <c r="E523" s="17">
        <v>62.0</v>
      </c>
    </row>
    <row r="524">
      <c r="A524" s="16" t="s">
        <v>55</v>
      </c>
      <c r="B524" s="16" t="s">
        <v>45</v>
      </c>
      <c r="C524" s="16" t="s">
        <v>56</v>
      </c>
      <c r="D524" s="16" t="s">
        <v>59</v>
      </c>
      <c r="E524" s="17">
        <v>30.0</v>
      </c>
    </row>
    <row r="525">
      <c r="A525" s="16" t="s">
        <v>55</v>
      </c>
      <c r="B525" s="16" t="s">
        <v>45</v>
      </c>
      <c r="C525" s="16" t="s">
        <v>56</v>
      </c>
      <c r="D525" s="16" t="s">
        <v>60</v>
      </c>
      <c r="E525" s="17">
        <v>45.0</v>
      </c>
    </row>
    <row r="526">
      <c r="A526" s="16" t="s">
        <v>55</v>
      </c>
      <c r="B526" s="16" t="s">
        <v>45</v>
      </c>
      <c r="C526" s="16" t="s">
        <v>61</v>
      </c>
      <c r="D526" s="16" t="s">
        <v>57</v>
      </c>
      <c r="E526" s="17">
        <v>62.0</v>
      </c>
    </row>
    <row r="527">
      <c r="A527" s="16" t="s">
        <v>55</v>
      </c>
      <c r="B527" s="16" t="s">
        <v>45</v>
      </c>
      <c r="C527" s="16" t="s">
        <v>61</v>
      </c>
      <c r="D527" s="16" t="s">
        <v>58</v>
      </c>
      <c r="E527" s="17">
        <v>52.0</v>
      </c>
    </row>
    <row r="528">
      <c r="A528" s="16" t="s">
        <v>55</v>
      </c>
      <c r="B528" s="16" t="s">
        <v>45</v>
      </c>
      <c r="C528" s="16" t="s">
        <v>61</v>
      </c>
      <c r="D528" s="16" t="s">
        <v>59</v>
      </c>
      <c r="E528" s="17">
        <v>28.0</v>
      </c>
    </row>
    <row r="529">
      <c r="A529" s="16" t="s">
        <v>55</v>
      </c>
      <c r="B529" s="16" t="s">
        <v>45</v>
      </c>
      <c r="C529" s="16" t="s">
        <v>61</v>
      </c>
      <c r="D529" s="16" t="s">
        <v>60</v>
      </c>
      <c r="E529" s="17">
        <v>35.0</v>
      </c>
    </row>
    <row r="530">
      <c r="A530" s="16" t="s">
        <v>55</v>
      </c>
      <c r="B530" s="16" t="s">
        <v>45</v>
      </c>
      <c r="C530" s="16" t="s">
        <v>62</v>
      </c>
      <c r="D530" s="16" t="s">
        <v>57</v>
      </c>
      <c r="E530" s="17">
        <v>54.0</v>
      </c>
    </row>
    <row r="531">
      <c r="A531" s="16" t="s">
        <v>55</v>
      </c>
      <c r="B531" s="16" t="s">
        <v>45</v>
      </c>
      <c r="C531" s="16" t="s">
        <v>62</v>
      </c>
      <c r="D531" s="16" t="s">
        <v>58</v>
      </c>
      <c r="E531" s="17">
        <v>44.0</v>
      </c>
    </row>
    <row r="532">
      <c r="A532" s="16" t="s">
        <v>55</v>
      </c>
      <c r="B532" s="16" t="s">
        <v>45</v>
      </c>
      <c r="C532" s="16" t="s">
        <v>62</v>
      </c>
      <c r="D532" s="16" t="s">
        <v>59</v>
      </c>
      <c r="E532" s="17">
        <v>22.0</v>
      </c>
    </row>
    <row r="533">
      <c r="A533" s="16" t="s">
        <v>55</v>
      </c>
      <c r="B533" s="16" t="s">
        <v>45</v>
      </c>
      <c r="C533" s="16" t="s">
        <v>62</v>
      </c>
      <c r="D533" s="16" t="s">
        <v>60</v>
      </c>
      <c r="E533" s="17">
        <v>25.0</v>
      </c>
    </row>
    <row r="534">
      <c r="A534" s="16" t="s">
        <v>55</v>
      </c>
      <c r="B534" s="16" t="s">
        <v>45</v>
      </c>
      <c r="C534" s="16" t="s">
        <v>63</v>
      </c>
      <c r="D534" s="16" t="s">
        <v>57</v>
      </c>
      <c r="E534" s="17">
        <v>50.0</v>
      </c>
    </row>
    <row r="535">
      <c r="A535" s="16" t="s">
        <v>55</v>
      </c>
      <c r="B535" s="16" t="s">
        <v>45</v>
      </c>
      <c r="C535" s="16" t="s">
        <v>63</v>
      </c>
      <c r="D535" s="16" t="s">
        <v>58</v>
      </c>
      <c r="E535" s="17">
        <v>40.0</v>
      </c>
    </row>
    <row r="536">
      <c r="A536" s="16" t="s">
        <v>55</v>
      </c>
      <c r="B536" s="16" t="s">
        <v>45</v>
      </c>
      <c r="C536" s="16" t="s">
        <v>63</v>
      </c>
      <c r="D536" s="16" t="s">
        <v>59</v>
      </c>
      <c r="E536" s="17">
        <v>20.0</v>
      </c>
    </row>
    <row r="537">
      <c r="A537" s="16" t="s">
        <v>55</v>
      </c>
      <c r="B537" s="16" t="s">
        <v>45</v>
      </c>
      <c r="C537" s="16" t="s">
        <v>63</v>
      </c>
      <c r="D537" s="16" t="s">
        <v>60</v>
      </c>
      <c r="E537" s="17">
        <v>22.0</v>
      </c>
    </row>
    <row r="538">
      <c r="A538" s="16" t="s">
        <v>55</v>
      </c>
      <c r="B538" s="16" t="s">
        <v>45</v>
      </c>
      <c r="C538" s="16" t="s">
        <v>64</v>
      </c>
      <c r="D538" s="16" t="s">
        <v>57</v>
      </c>
      <c r="E538" s="17">
        <v>28.0</v>
      </c>
    </row>
    <row r="539">
      <c r="A539" s="16" t="s">
        <v>55</v>
      </c>
      <c r="B539" s="16" t="s">
        <v>45</v>
      </c>
      <c r="C539" s="16" t="s">
        <v>64</v>
      </c>
      <c r="D539" s="16" t="s">
        <v>58</v>
      </c>
      <c r="E539" s="17">
        <v>8.0</v>
      </c>
    </row>
    <row r="540">
      <c r="A540" s="16" t="s">
        <v>55</v>
      </c>
      <c r="B540" s="16" t="s">
        <v>45</v>
      </c>
      <c r="C540" s="16" t="s">
        <v>64</v>
      </c>
      <c r="D540" s="16" t="s">
        <v>59</v>
      </c>
      <c r="E540" s="17">
        <v>15.0</v>
      </c>
    </row>
    <row r="541">
      <c r="A541" s="16" t="s">
        <v>55</v>
      </c>
      <c r="B541" s="16" t="s">
        <v>45</v>
      </c>
      <c r="C541" s="16" t="s">
        <v>64</v>
      </c>
      <c r="D541" s="16" t="s">
        <v>60</v>
      </c>
      <c r="E541" s="17">
        <v>5.0</v>
      </c>
    </row>
    <row r="542">
      <c r="A542" s="16" t="s">
        <v>55</v>
      </c>
      <c r="B542" s="16" t="s">
        <v>46</v>
      </c>
      <c r="C542" s="16" t="s">
        <v>56</v>
      </c>
      <c r="D542" s="16" t="s">
        <v>57</v>
      </c>
      <c r="E542" s="17">
        <v>70.0</v>
      </c>
    </row>
    <row r="543">
      <c r="A543" s="16" t="s">
        <v>55</v>
      </c>
      <c r="B543" s="16" t="s">
        <v>46</v>
      </c>
      <c r="C543" s="16" t="s">
        <v>56</v>
      </c>
      <c r="D543" s="16" t="s">
        <v>58</v>
      </c>
      <c r="E543" s="17">
        <v>68.0</v>
      </c>
    </row>
    <row r="544">
      <c r="A544" s="16" t="s">
        <v>55</v>
      </c>
      <c r="B544" s="16" t="s">
        <v>46</v>
      </c>
      <c r="C544" s="16" t="s">
        <v>56</v>
      </c>
      <c r="D544" s="16" t="s">
        <v>59</v>
      </c>
      <c r="E544" s="17">
        <v>42.0</v>
      </c>
    </row>
    <row r="545">
      <c r="A545" s="16" t="s">
        <v>55</v>
      </c>
      <c r="B545" s="16" t="s">
        <v>46</v>
      </c>
      <c r="C545" s="16" t="s">
        <v>56</v>
      </c>
      <c r="D545" s="16" t="s">
        <v>60</v>
      </c>
      <c r="E545" s="17">
        <v>40.0</v>
      </c>
    </row>
    <row r="546">
      <c r="A546" s="16" t="s">
        <v>55</v>
      </c>
      <c r="B546" s="16" t="s">
        <v>46</v>
      </c>
      <c r="C546" s="16" t="s">
        <v>61</v>
      </c>
      <c r="D546" s="16" t="s">
        <v>57</v>
      </c>
      <c r="E546" s="17">
        <v>65.0</v>
      </c>
    </row>
    <row r="547">
      <c r="A547" s="16" t="s">
        <v>55</v>
      </c>
      <c r="B547" s="16" t="s">
        <v>46</v>
      </c>
      <c r="C547" s="16" t="s">
        <v>61</v>
      </c>
      <c r="D547" s="16" t="s">
        <v>58</v>
      </c>
      <c r="E547" s="17">
        <v>58.0</v>
      </c>
    </row>
    <row r="548">
      <c r="A548" s="16" t="s">
        <v>55</v>
      </c>
      <c r="B548" s="16" t="s">
        <v>46</v>
      </c>
      <c r="C548" s="16" t="s">
        <v>61</v>
      </c>
      <c r="D548" s="16" t="s">
        <v>59</v>
      </c>
      <c r="E548" s="17">
        <v>35.0</v>
      </c>
    </row>
    <row r="549">
      <c r="A549" s="16" t="s">
        <v>55</v>
      </c>
      <c r="B549" s="16" t="s">
        <v>46</v>
      </c>
      <c r="C549" s="16" t="s">
        <v>61</v>
      </c>
      <c r="D549" s="16" t="s">
        <v>60</v>
      </c>
      <c r="E549" s="17">
        <v>32.0</v>
      </c>
    </row>
    <row r="550">
      <c r="A550" s="16" t="s">
        <v>55</v>
      </c>
      <c r="B550" s="16" t="s">
        <v>46</v>
      </c>
      <c r="C550" s="16" t="s">
        <v>62</v>
      </c>
      <c r="D550" s="16" t="s">
        <v>57</v>
      </c>
      <c r="E550" s="17">
        <v>62.0</v>
      </c>
    </row>
    <row r="551">
      <c r="A551" s="16" t="s">
        <v>55</v>
      </c>
      <c r="B551" s="16" t="s">
        <v>46</v>
      </c>
      <c r="C551" s="16" t="s">
        <v>62</v>
      </c>
      <c r="D551" s="16" t="s">
        <v>58</v>
      </c>
      <c r="E551" s="17">
        <v>52.0</v>
      </c>
    </row>
    <row r="552">
      <c r="A552" s="16" t="s">
        <v>55</v>
      </c>
      <c r="B552" s="16" t="s">
        <v>46</v>
      </c>
      <c r="C552" s="16" t="s">
        <v>62</v>
      </c>
      <c r="D552" s="16" t="s">
        <v>59</v>
      </c>
      <c r="E552" s="17">
        <v>30.0</v>
      </c>
    </row>
    <row r="553">
      <c r="A553" s="16" t="s">
        <v>55</v>
      </c>
      <c r="B553" s="16" t="s">
        <v>46</v>
      </c>
      <c r="C553" s="16" t="s">
        <v>62</v>
      </c>
      <c r="D553" s="16" t="s">
        <v>60</v>
      </c>
      <c r="E553" s="17">
        <v>25.0</v>
      </c>
    </row>
    <row r="554">
      <c r="A554" s="16" t="s">
        <v>55</v>
      </c>
      <c r="B554" s="16" t="s">
        <v>46</v>
      </c>
      <c r="C554" s="16" t="s">
        <v>63</v>
      </c>
      <c r="D554" s="16" t="s">
        <v>57</v>
      </c>
      <c r="E554" s="17">
        <v>60.0</v>
      </c>
    </row>
    <row r="555">
      <c r="A555" s="16" t="s">
        <v>55</v>
      </c>
      <c r="B555" s="16" t="s">
        <v>46</v>
      </c>
      <c r="C555" s="16" t="s">
        <v>63</v>
      </c>
      <c r="D555" s="16" t="s">
        <v>58</v>
      </c>
      <c r="E555" s="17">
        <v>50.0</v>
      </c>
    </row>
    <row r="556">
      <c r="A556" s="16" t="s">
        <v>55</v>
      </c>
      <c r="B556" s="16" t="s">
        <v>46</v>
      </c>
      <c r="C556" s="16" t="s">
        <v>63</v>
      </c>
      <c r="D556" s="16" t="s">
        <v>59</v>
      </c>
      <c r="E556" s="17">
        <v>28.0</v>
      </c>
    </row>
    <row r="557">
      <c r="A557" s="16" t="s">
        <v>55</v>
      </c>
      <c r="B557" s="16" t="s">
        <v>46</v>
      </c>
      <c r="C557" s="16" t="s">
        <v>63</v>
      </c>
      <c r="D557" s="16" t="s">
        <v>60</v>
      </c>
      <c r="E557" s="17">
        <v>24.0</v>
      </c>
    </row>
    <row r="558">
      <c r="A558" s="16" t="s">
        <v>55</v>
      </c>
      <c r="B558" s="16" t="s">
        <v>46</v>
      </c>
      <c r="C558" s="16" t="s">
        <v>64</v>
      </c>
      <c r="D558" s="16" t="s">
        <v>57</v>
      </c>
      <c r="E558" s="17">
        <v>29.0</v>
      </c>
    </row>
    <row r="559">
      <c r="A559" s="16" t="s">
        <v>55</v>
      </c>
      <c r="B559" s="16" t="s">
        <v>46</v>
      </c>
      <c r="C559" s="16" t="s">
        <v>64</v>
      </c>
      <c r="D559" s="16" t="s">
        <v>58</v>
      </c>
      <c r="E559" s="17">
        <v>9.0</v>
      </c>
    </row>
    <row r="560">
      <c r="A560" s="16" t="s">
        <v>55</v>
      </c>
      <c r="B560" s="16" t="s">
        <v>46</v>
      </c>
      <c r="C560" s="16" t="s">
        <v>64</v>
      </c>
      <c r="D560" s="16" t="s">
        <v>59</v>
      </c>
      <c r="E560" s="17">
        <v>16.0</v>
      </c>
    </row>
    <row r="561">
      <c r="A561" s="16" t="s">
        <v>55</v>
      </c>
      <c r="B561" s="16" t="s">
        <v>46</v>
      </c>
      <c r="C561" s="16" t="s">
        <v>64</v>
      </c>
      <c r="D561" s="16" t="s">
        <v>60</v>
      </c>
      <c r="E561" s="17">
        <v>4.0</v>
      </c>
    </row>
    <row r="562">
      <c r="A562" s="16" t="s">
        <v>55</v>
      </c>
      <c r="B562" s="16" t="s">
        <v>47</v>
      </c>
      <c r="C562" s="16" t="s">
        <v>56</v>
      </c>
      <c r="D562" s="16" t="s">
        <v>57</v>
      </c>
      <c r="E562" s="17">
        <v>68.0</v>
      </c>
    </row>
    <row r="563">
      <c r="A563" s="16" t="s">
        <v>55</v>
      </c>
      <c r="B563" s="16" t="s">
        <v>47</v>
      </c>
      <c r="C563" s="16" t="s">
        <v>56</v>
      </c>
      <c r="D563" s="16" t="s">
        <v>58</v>
      </c>
      <c r="E563" s="17">
        <v>65.0</v>
      </c>
    </row>
    <row r="564">
      <c r="A564" s="16" t="s">
        <v>55</v>
      </c>
      <c r="B564" s="16" t="s">
        <v>47</v>
      </c>
      <c r="C564" s="16" t="s">
        <v>56</v>
      </c>
      <c r="D564" s="16" t="s">
        <v>59</v>
      </c>
      <c r="E564" s="17">
        <v>35.0</v>
      </c>
    </row>
    <row r="565">
      <c r="A565" s="16" t="s">
        <v>55</v>
      </c>
      <c r="B565" s="16" t="s">
        <v>47</v>
      </c>
      <c r="C565" s="16" t="s">
        <v>56</v>
      </c>
      <c r="D565" s="16" t="s">
        <v>60</v>
      </c>
      <c r="E565" s="17">
        <v>70.0</v>
      </c>
    </row>
    <row r="566">
      <c r="A566" s="16" t="s">
        <v>55</v>
      </c>
      <c r="B566" s="16" t="s">
        <v>47</v>
      </c>
      <c r="C566" s="16" t="s">
        <v>61</v>
      </c>
      <c r="D566" s="16" t="s">
        <v>57</v>
      </c>
      <c r="E566" s="17">
        <v>65.0</v>
      </c>
    </row>
    <row r="567">
      <c r="A567" s="16" t="s">
        <v>55</v>
      </c>
      <c r="B567" s="16" t="s">
        <v>47</v>
      </c>
      <c r="C567" s="16" t="s">
        <v>61</v>
      </c>
      <c r="D567" s="16" t="s">
        <v>58</v>
      </c>
      <c r="E567" s="17">
        <v>60.0</v>
      </c>
    </row>
    <row r="568">
      <c r="A568" s="16" t="s">
        <v>55</v>
      </c>
      <c r="B568" s="16" t="s">
        <v>47</v>
      </c>
      <c r="C568" s="16" t="s">
        <v>61</v>
      </c>
      <c r="D568" s="16" t="s">
        <v>59</v>
      </c>
      <c r="E568" s="17">
        <v>32.0</v>
      </c>
    </row>
    <row r="569">
      <c r="A569" s="16" t="s">
        <v>55</v>
      </c>
      <c r="B569" s="16" t="s">
        <v>47</v>
      </c>
      <c r="C569" s="16" t="s">
        <v>61</v>
      </c>
      <c r="D569" s="16" t="s">
        <v>60</v>
      </c>
      <c r="E569" s="17">
        <v>68.0</v>
      </c>
    </row>
    <row r="570">
      <c r="A570" s="16" t="s">
        <v>55</v>
      </c>
      <c r="B570" s="16" t="s">
        <v>47</v>
      </c>
      <c r="C570" s="16" t="s">
        <v>62</v>
      </c>
      <c r="D570" s="16" t="s">
        <v>57</v>
      </c>
      <c r="E570" s="17">
        <v>55.0</v>
      </c>
    </row>
    <row r="571">
      <c r="A571" s="16" t="s">
        <v>55</v>
      </c>
      <c r="B571" s="16" t="s">
        <v>47</v>
      </c>
      <c r="C571" s="16" t="s">
        <v>62</v>
      </c>
      <c r="D571" s="16" t="s">
        <v>58</v>
      </c>
      <c r="E571" s="17">
        <v>48.0</v>
      </c>
    </row>
    <row r="572">
      <c r="A572" s="16" t="s">
        <v>55</v>
      </c>
      <c r="B572" s="16" t="s">
        <v>47</v>
      </c>
      <c r="C572" s="16" t="s">
        <v>62</v>
      </c>
      <c r="D572" s="16" t="s">
        <v>59</v>
      </c>
      <c r="E572" s="17">
        <v>25.0</v>
      </c>
    </row>
    <row r="573">
      <c r="A573" s="16" t="s">
        <v>55</v>
      </c>
      <c r="B573" s="16" t="s">
        <v>47</v>
      </c>
      <c r="C573" s="16" t="s">
        <v>62</v>
      </c>
      <c r="D573" s="16" t="s">
        <v>60</v>
      </c>
      <c r="E573" s="17">
        <v>40.0</v>
      </c>
    </row>
    <row r="574">
      <c r="A574" s="16" t="s">
        <v>55</v>
      </c>
      <c r="B574" s="16" t="s">
        <v>47</v>
      </c>
      <c r="C574" s="16" t="s">
        <v>63</v>
      </c>
      <c r="D574" s="16" t="s">
        <v>57</v>
      </c>
      <c r="E574" s="17">
        <v>48.0</v>
      </c>
    </row>
    <row r="575">
      <c r="A575" s="16" t="s">
        <v>55</v>
      </c>
      <c r="B575" s="16" t="s">
        <v>47</v>
      </c>
      <c r="C575" s="16" t="s">
        <v>63</v>
      </c>
      <c r="D575" s="16" t="s">
        <v>58</v>
      </c>
      <c r="E575" s="17">
        <v>40.0</v>
      </c>
    </row>
    <row r="576">
      <c r="A576" s="16" t="s">
        <v>55</v>
      </c>
      <c r="B576" s="16" t="s">
        <v>47</v>
      </c>
      <c r="C576" s="16" t="s">
        <v>63</v>
      </c>
      <c r="D576" s="16" t="s">
        <v>59</v>
      </c>
      <c r="E576" s="17">
        <v>20.0</v>
      </c>
    </row>
    <row r="577">
      <c r="A577" s="16" t="s">
        <v>55</v>
      </c>
      <c r="B577" s="16" t="s">
        <v>47</v>
      </c>
      <c r="C577" s="16" t="s">
        <v>63</v>
      </c>
      <c r="D577" s="16" t="s">
        <v>60</v>
      </c>
      <c r="E577" s="17">
        <v>30.0</v>
      </c>
    </row>
    <row r="578">
      <c r="A578" s="16" t="s">
        <v>55</v>
      </c>
      <c r="B578" s="16" t="s">
        <v>47</v>
      </c>
      <c r="C578" s="16" t="s">
        <v>64</v>
      </c>
      <c r="D578" s="16" t="s">
        <v>57</v>
      </c>
      <c r="E578" s="17">
        <v>40.0</v>
      </c>
    </row>
    <row r="579">
      <c r="A579" s="16" t="s">
        <v>55</v>
      </c>
      <c r="B579" s="16" t="s">
        <v>47</v>
      </c>
      <c r="C579" s="16" t="s">
        <v>64</v>
      </c>
      <c r="D579" s="16" t="s">
        <v>58</v>
      </c>
      <c r="E579" s="17">
        <v>15.0</v>
      </c>
    </row>
    <row r="580">
      <c r="A580" s="16" t="s">
        <v>55</v>
      </c>
      <c r="B580" s="16" t="s">
        <v>47</v>
      </c>
      <c r="C580" s="16" t="s">
        <v>64</v>
      </c>
      <c r="D580" s="16" t="s">
        <v>59</v>
      </c>
      <c r="E580" s="17">
        <v>25.0</v>
      </c>
    </row>
    <row r="581">
      <c r="A581" s="16" t="s">
        <v>55</v>
      </c>
      <c r="B581" s="16" t="s">
        <v>47</v>
      </c>
      <c r="C581" s="16" t="s">
        <v>64</v>
      </c>
      <c r="D581" s="16" t="s">
        <v>60</v>
      </c>
      <c r="E581" s="17">
        <v>16.0</v>
      </c>
    </row>
    <row r="582">
      <c r="A582" s="16" t="s">
        <v>55</v>
      </c>
      <c r="B582" s="16" t="s">
        <v>48</v>
      </c>
      <c r="C582" s="16" t="s">
        <v>56</v>
      </c>
      <c r="D582" s="16" t="s">
        <v>57</v>
      </c>
      <c r="E582" s="17">
        <v>67.0</v>
      </c>
    </row>
    <row r="583">
      <c r="A583" s="16" t="s">
        <v>55</v>
      </c>
      <c r="B583" s="16" t="s">
        <v>48</v>
      </c>
      <c r="C583" s="16" t="s">
        <v>56</v>
      </c>
      <c r="D583" s="16" t="s">
        <v>58</v>
      </c>
      <c r="E583" s="17">
        <v>64.0</v>
      </c>
    </row>
    <row r="584">
      <c r="A584" s="16" t="s">
        <v>55</v>
      </c>
      <c r="B584" s="16" t="s">
        <v>48</v>
      </c>
      <c r="C584" s="16" t="s">
        <v>56</v>
      </c>
      <c r="D584" s="16" t="s">
        <v>59</v>
      </c>
      <c r="E584" s="17">
        <v>34.0</v>
      </c>
    </row>
    <row r="585">
      <c r="A585" s="16" t="s">
        <v>55</v>
      </c>
      <c r="B585" s="16" t="s">
        <v>48</v>
      </c>
      <c r="C585" s="16" t="s">
        <v>56</v>
      </c>
      <c r="D585" s="16" t="s">
        <v>60</v>
      </c>
      <c r="E585" s="17">
        <v>60.0</v>
      </c>
    </row>
    <row r="586">
      <c r="A586" s="16" t="s">
        <v>55</v>
      </c>
      <c r="B586" s="16" t="s">
        <v>48</v>
      </c>
      <c r="C586" s="16" t="s">
        <v>61</v>
      </c>
      <c r="D586" s="16" t="s">
        <v>57</v>
      </c>
      <c r="E586" s="17">
        <v>62.0</v>
      </c>
    </row>
    <row r="587">
      <c r="A587" s="16" t="s">
        <v>55</v>
      </c>
      <c r="B587" s="16" t="s">
        <v>48</v>
      </c>
      <c r="C587" s="16" t="s">
        <v>61</v>
      </c>
      <c r="D587" s="16" t="s">
        <v>58</v>
      </c>
      <c r="E587" s="17">
        <v>55.0</v>
      </c>
    </row>
    <row r="588">
      <c r="A588" s="16" t="s">
        <v>55</v>
      </c>
      <c r="B588" s="16" t="s">
        <v>48</v>
      </c>
      <c r="C588" s="16" t="s">
        <v>61</v>
      </c>
      <c r="D588" s="16" t="s">
        <v>59</v>
      </c>
      <c r="E588" s="17">
        <v>30.0</v>
      </c>
    </row>
    <row r="589">
      <c r="A589" s="16" t="s">
        <v>55</v>
      </c>
      <c r="B589" s="16" t="s">
        <v>48</v>
      </c>
      <c r="C589" s="16" t="s">
        <v>61</v>
      </c>
      <c r="D589" s="16" t="s">
        <v>60</v>
      </c>
      <c r="E589" s="17">
        <v>58.0</v>
      </c>
    </row>
    <row r="590">
      <c r="A590" s="16" t="s">
        <v>55</v>
      </c>
      <c r="B590" s="16" t="s">
        <v>48</v>
      </c>
      <c r="C590" s="16" t="s">
        <v>62</v>
      </c>
      <c r="D590" s="16" t="s">
        <v>57</v>
      </c>
      <c r="E590" s="17">
        <v>54.0</v>
      </c>
    </row>
    <row r="591">
      <c r="A591" s="16" t="s">
        <v>55</v>
      </c>
      <c r="B591" s="16" t="s">
        <v>48</v>
      </c>
      <c r="C591" s="16" t="s">
        <v>62</v>
      </c>
      <c r="D591" s="16" t="s">
        <v>58</v>
      </c>
      <c r="E591" s="17">
        <v>46.0</v>
      </c>
    </row>
    <row r="592">
      <c r="A592" s="16" t="s">
        <v>55</v>
      </c>
      <c r="B592" s="16" t="s">
        <v>48</v>
      </c>
      <c r="C592" s="16" t="s">
        <v>62</v>
      </c>
      <c r="D592" s="16" t="s">
        <v>59</v>
      </c>
      <c r="E592" s="17">
        <v>24.0</v>
      </c>
    </row>
    <row r="593">
      <c r="A593" s="16" t="s">
        <v>55</v>
      </c>
      <c r="B593" s="16" t="s">
        <v>48</v>
      </c>
      <c r="C593" s="16" t="s">
        <v>62</v>
      </c>
      <c r="D593" s="16" t="s">
        <v>60</v>
      </c>
      <c r="E593" s="17">
        <v>32.0</v>
      </c>
    </row>
    <row r="594">
      <c r="A594" s="16" t="s">
        <v>55</v>
      </c>
      <c r="B594" s="16" t="s">
        <v>48</v>
      </c>
      <c r="C594" s="16" t="s">
        <v>63</v>
      </c>
      <c r="D594" s="16" t="s">
        <v>57</v>
      </c>
      <c r="E594" s="17">
        <v>48.0</v>
      </c>
    </row>
    <row r="595">
      <c r="A595" s="16" t="s">
        <v>55</v>
      </c>
      <c r="B595" s="16" t="s">
        <v>48</v>
      </c>
      <c r="C595" s="16" t="s">
        <v>63</v>
      </c>
      <c r="D595" s="16" t="s">
        <v>58</v>
      </c>
      <c r="E595" s="17">
        <v>40.0</v>
      </c>
    </row>
    <row r="596">
      <c r="A596" s="16" t="s">
        <v>55</v>
      </c>
      <c r="B596" s="16" t="s">
        <v>48</v>
      </c>
      <c r="C596" s="16" t="s">
        <v>63</v>
      </c>
      <c r="D596" s="16" t="s">
        <v>59</v>
      </c>
      <c r="E596" s="17">
        <v>20.0</v>
      </c>
    </row>
    <row r="597">
      <c r="A597" s="16" t="s">
        <v>55</v>
      </c>
      <c r="B597" s="16" t="s">
        <v>48</v>
      </c>
      <c r="C597" s="16" t="s">
        <v>63</v>
      </c>
      <c r="D597" s="16" t="s">
        <v>60</v>
      </c>
      <c r="E597" s="17">
        <v>26.0</v>
      </c>
    </row>
    <row r="598">
      <c r="A598" s="16" t="s">
        <v>55</v>
      </c>
      <c r="B598" s="16" t="s">
        <v>48</v>
      </c>
      <c r="C598" s="16" t="s">
        <v>64</v>
      </c>
      <c r="D598" s="16" t="s">
        <v>57</v>
      </c>
      <c r="E598" s="17">
        <v>32.0</v>
      </c>
    </row>
    <row r="599">
      <c r="A599" s="16" t="s">
        <v>55</v>
      </c>
      <c r="B599" s="16" t="s">
        <v>48</v>
      </c>
      <c r="C599" s="16" t="s">
        <v>64</v>
      </c>
      <c r="D599" s="16" t="s">
        <v>58</v>
      </c>
      <c r="E599" s="17">
        <v>10.0</v>
      </c>
    </row>
    <row r="600">
      <c r="A600" s="16" t="s">
        <v>55</v>
      </c>
      <c r="B600" s="16" t="s">
        <v>48</v>
      </c>
      <c r="C600" s="16" t="s">
        <v>64</v>
      </c>
      <c r="D600" s="16" t="s">
        <v>59</v>
      </c>
      <c r="E600" s="17">
        <v>18.0</v>
      </c>
    </row>
    <row r="601">
      <c r="A601" s="16" t="s">
        <v>55</v>
      </c>
      <c r="B601" s="16" t="s">
        <v>48</v>
      </c>
      <c r="C601" s="16" t="s">
        <v>64</v>
      </c>
      <c r="D601" s="16" t="s">
        <v>60</v>
      </c>
      <c r="E601" s="17">
        <v>9.0</v>
      </c>
    </row>
    <row r="602">
      <c r="A602" s="16" t="s">
        <v>55</v>
      </c>
      <c r="B602" s="16" t="s">
        <v>49</v>
      </c>
      <c r="C602" s="16" t="s">
        <v>56</v>
      </c>
      <c r="D602" s="16" t="s">
        <v>57</v>
      </c>
      <c r="E602" s="17">
        <v>71.0</v>
      </c>
    </row>
    <row r="603">
      <c r="A603" s="16" t="s">
        <v>55</v>
      </c>
      <c r="B603" s="16" t="s">
        <v>49</v>
      </c>
      <c r="C603" s="16" t="s">
        <v>56</v>
      </c>
      <c r="D603" s="16" t="s">
        <v>58</v>
      </c>
      <c r="E603" s="17">
        <v>69.0</v>
      </c>
    </row>
    <row r="604">
      <c r="A604" s="16" t="s">
        <v>55</v>
      </c>
      <c r="B604" s="16" t="s">
        <v>49</v>
      </c>
      <c r="C604" s="16" t="s">
        <v>56</v>
      </c>
      <c r="D604" s="16" t="s">
        <v>59</v>
      </c>
      <c r="E604" s="17">
        <v>40.0</v>
      </c>
    </row>
    <row r="605">
      <c r="A605" s="16" t="s">
        <v>55</v>
      </c>
      <c r="B605" s="16" t="s">
        <v>49</v>
      </c>
      <c r="C605" s="16" t="s">
        <v>56</v>
      </c>
      <c r="D605" s="16" t="s">
        <v>60</v>
      </c>
      <c r="E605" s="17">
        <v>48.0</v>
      </c>
    </row>
    <row r="606">
      <c r="A606" s="16" t="s">
        <v>55</v>
      </c>
      <c r="B606" s="16" t="s">
        <v>49</v>
      </c>
      <c r="C606" s="16" t="s">
        <v>61</v>
      </c>
      <c r="D606" s="16" t="s">
        <v>57</v>
      </c>
      <c r="E606" s="17">
        <v>66.0</v>
      </c>
    </row>
    <row r="607">
      <c r="A607" s="16" t="s">
        <v>55</v>
      </c>
      <c r="B607" s="16" t="s">
        <v>49</v>
      </c>
      <c r="C607" s="16" t="s">
        <v>61</v>
      </c>
      <c r="D607" s="16" t="s">
        <v>58</v>
      </c>
      <c r="E607" s="17">
        <v>58.0</v>
      </c>
    </row>
    <row r="608">
      <c r="A608" s="16" t="s">
        <v>55</v>
      </c>
      <c r="B608" s="16" t="s">
        <v>49</v>
      </c>
      <c r="C608" s="16" t="s">
        <v>61</v>
      </c>
      <c r="D608" s="16" t="s">
        <v>59</v>
      </c>
      <c r="E608" s="17">
        <v>34.0</v>
      </c>
    </row>
    <row r="609">
      <c r="A609" s="16" t="s">
        <v>55</v>
      </c>
      <c r="B609" s="16" t="s">
        <v>49</v>
      </c>
      <c r="C609" s="16" t="s">
        <v>61</v>
      </c>
      <c r="D609" s="16" t="s">
        <v>60</v>
      </c>
      <c r="E609" s="17">
        <v>40.0</v>
      </c>
    </row>
    <row r="610">
      <c r="A610" s="16" t="s">
        <v>55</v>
      </c>
      <c r="B610" s="16" t="s">
        <v>49</v>
      </c>
      <c r="C610" s="16" t="s">
        <v>62</v>
      </c>
      <c r="D610" s="16" t="s">
        <v>57</v>
      </c>
      <c r="E610" s="17">
        <v>60.0</v>
      </c>
    </row>
    <row r="611">
      <c r="A611" s="16" t="s">
        <v>55</v>
      </c>
      <c r="B611" s="16" t="s">
        <v>49</v>
      </c>
      <c r="C611" s="16" t="s">
        <v>62</v>
      </c>
      <c r="D611" s="16" t="s">
        <v>58</v>
      </c>
      <c r="E611" s="17">
        <v>52.0</v>
      </c>
    </row>
    <row r="612">
      <c r="A612" s="16" t="s">
        <v>55</v>
      </c>
      <c r="B612" s="16" t="s">
        <v>49</v>
      </c>
      <c r="C612" s="16" t="s">
        <v>62</v>
      </c>
      <c r="D612" s="16" t="s">
        <v>59</v>
      </c>
      <c r="E612" s="17">
        <v>28.0</v>
      </c>
    </row>
    <row r="613">
      <c r="A613" s="16" t="s">
        <v>55</v>
      </c>
      <c r="B613" s="16" t="s">
        <v>49</v>
      </c>
      <c r="C613" s="16" t="s">
        <v>62</v>
      </c>
      <c r="D613" s="16" t="s">
        <v>60</v>
      </c>
      <c r="E613" s="17">
        <v>30.0</v>
      </c>
    </row>
    <row r="614">
      <c r="A614" s="16" t="s">
        <v>55</v>
      </c>
      <c r="B614" s="16" t="s">
        <v>49</v>
      </c>
      <c r="C614" s="16" t="s">
        <v>63</v>
      </c>
      <c r="D614" s="16" t="s">
        <v>57</v>
      </c>
      <c r="E614" s="17">
        <v>58.0</v>
      </c>
    </row>
    <row r="615">
      <c r="A615" s="16" t="s">
        <v>55</v>
      </c>
      <c r="B615" s="16" t="s">
        <v>49</v>
      </c>
      <c r="C615" s="16" t="s">
        <v>63</v>
      </c>
      <c r="D615" s="16" t="s">
        <v>58</v>
      </c>
      <c r="E615" s="17">
        <v>50.0</v>
      </c>
    </row>
    <row r="616">
      <c r="A616" s="16" t="s">
        <v>55</v>
      </c>
      <c r="B616" s="16" t="s">
        <v>49</v>
      </c>
      <c r="C616" s="16" t="s">
        <v>63</v>
      </c>
      <c r="D616" s="16" t="s">
        <v>59</v>
      </c>
      <c r="E616" s="17">
        <v>26.0</v>
      </c>
    </row>
    <row r="617">
      <c r="A617" s="16" t="s">
        <v>55</v>
      </c>
      <c r="B617" s="16" t="s">
        <v>49</v>
      </c>
      <c r="C617" s="16" t="s">
        <v>63</v>
      </c>
      <c r="D617" s="16" t="s">
        <v>60</v>
      </c>
      <c r="E617" s="17">
        <v>28.0</v>
      </c>
    </row>
    <row r="618">
      <c r="A618" s="16" t="s">
        <v>55</v>
      </c>
      <c r="B618" s="16" t="s">
        <v>49</v>
      </c>
      <c r="C618" s="16" t="s">
        <v>64</v>
      </c>
      <c r="D618" s="16" t="s">
        <v>57</v>
      </c>
      <c r="E618" s="17">
        <v>30.0</v>
      </c>
    </row>
    <row r="619">
      <c r="A619" s="16" t="s">
        <v>55</v>
      </c>
      <c r="B619" s="16" t="s">
        <v>49</v>
      </c>
      <c r="C619" s="16" t="s">
        <v>64</v>
      </c>
      <c r="D619" s="16" t="s">
        <v>58</v>
      </c>
      <c r="E619" s="17">
        <v>9.0</v>
      </c>
    </row>
    <row r="620">
      <c r="A620" s="16" t="s">
        <v>55</v>
      </c>
      <c r="B620" s="16" t="s">
        <v>49</v>
      </c>
      <c r="C620" s="16" t="s">
        <v>64</v>
      </c>
      <c r="D620" s="16" t="s">
        <v>59</v>
      </c>
      <c r="E620" s="17">
        <v>16.0</v>
      </c>
    </row>
    <row r="621">
      <c r="A621" s="16" t="s">
        <v>55</v>
      </c>
      <c r="B621" s="16" t="s">
        <v>49</v>
      </c>
      <c r="C621" s="16" t="s">
        <v>64</v>
      </c>
      <c r="D621" s="16" t="s">
        <v>60</v>
      </c>
      <c r="E621" s="17">
        <v>5.0</v>
      </c>
    </row>
    <row r="622">
      <c r="A622" s="16" t="s">
        <v>65</v>
      </c>
      <c r="B622" s="16" t="s">
        <v>66</v>
      </c>
      <c r="C622" s="16" t="s">
        <v>56</v>
      </c>
      <c r="D622" s="16" t="s">
        <v>57</v>
      </c>
      <c r="E622" s="17">
        <v>100.0</v>
      </c>
    </row>
    <row r="623">
      <c r="A623" s="16" t="s">
        <v>65</v>
      </c>
      <c r="B623" s="16" t="s">
        <v>66</v>
      </c>
      <c r="C623" s="16" t="s">
        <v>56</v>
      </c>
      <c r="D623" s="16" t="s">
        <v>58</v>
      </c>
      <c r="E623" s="17">
        <v>98.0</v>
      </c>
    </row>
    <row r="624">
      <c r="A624" s="16" t="s">
        <v>65</v>
      </c>
      <c r="B624" s="16" t="s">
        <v>66</v>
      </c>
      <c r="C624" s="16" t="s">
        <v>56</v>
      </c>
      <c r="D624" s="16" t="s">
        <v>59</v>
      </c>
      <c r="E624" s="17">
        <v>75.0</v>
      </c>
    </row>
    <row r="625">
      <c r="A625" s="16" t="s">
        <v>65</v>
      </c>
      <c r="B625" s="16" t="s">
        <v>66</v>
      </c>
      <c r="C625" s="16" t="s">
        <v>56</v>
      </c>
      <c r="D625" s="16" t="s">
        <v>60</v>
      </c>
      <c r="E625" s="17">
        <v>60.0</v>
      </c>
    </row>
    <row r="626">
      <c r="A626" s="16" t="s">
        <v>65</v>
      </c>
      <c r="B626" s="16" t="s">
        <v>66</v>
      </c>
      <c r="C626" s="16" t="s">
        <v>61</v>
      </c>
      <c r="D626" s="16" t="s">
        <v>57</v>
      </c>
      <c r="E626" s="17">
        <v>72.0</v>
      </c>
    </row>
    <row r="627">
      <c r="A627" s="16" t="s">
        <v>65</v>
      </c>
      <c r="B627" s="16" t="s">
        <v>66</v>
      </c>
      <c r="C627" s="16" t="s">
        <v>61</v>
      </c>
      <c r="D627" s="16" t="s">
        <v>58</v>
      </c>
      <c r="E627" s="17">
        <v>65.0</v>
      </c>
      <c r="G627" s="5">
        <f t="array" ref="G627">counta(unique(B622:B1221))</f>
        <v>30</v>
      </c>
    </row>
    <row r="628">
      <c r="A628" s="16" t="s">
        <v>65</v>
      </c>
      <c r="B628" s="16" t="s">
        <v>66</v>
      </c>
      <c r="C628" s="16" t="s">
        <v>61</v>
      </c>
      <c r="D628" s="16" t="s">
        <v>59</v>
      </c>
      <c r="E628" s="17">
        <v>55.0</v>
      </c>
    </row>
    <row r="629">
      <c r="A629" s="16" t="s">
        <v>65</v>
      </c>
      <c r="B629" s="16" t="s">
        <v>66</v>
      </c>
      <c r="C629" s="16" t="s">
        <v>61</v>
      </c>
      <c r="D629" s="16" t="s">
        <v>60</v>
      </c>
      <c r="E629" s="17">
        <v>40.0</v>
      </c>
    </row>
    <row r="630">
      <c r="A630" s="16" t="s">
        <v>65</v>
      </c>
      <c r="B630" s="16" t="s">
        <v>66</v>
      </c>
      <c r="C630" s="16" t="s">
        <v>62</v>
      </c>
      <c r="D630" s="16" t="s">
        <v>57</v>
      </c>
      <c r="E630" s="17">
        <v>80.0</v>
      </c>
    </row>
    <row r="631">
      <c r="A631" s="16" t="s">
        <v>65</v>
      </c>
      <c r="B631" s="16" t="s">
        <v>66</v>
      </c>
      <c r="C631" s="16" t="s">
        <v>62</v>
      </c>
      <c r="D631" s="16" t="s">
        <v>58</v>
      </c>
      <c r="E631" s="17">
        <v>72.0</v>
      </c>
    </row>
    <row r="632">
      <c r="A632" s="16" t="s">
        <v>65</v>
      </c>
      <c r="B632" s="16" t="s">
        <v>66</v>
      </c>
      <c r="C632" s="16" t="s">
        <v>62</v>
      </c>
      <c r="D632" s="16" t="s">
        <v>59</v>
      </c>
      <c r="E632" s="17">
        <v>60.0</v>
      </c>
    </row>
    <row r="633">
      <c r="A633" s="16" t="s">
        <v>65</v>
      </c>
      <c r="B633" s="16" t="s">
        <v>66</v>
      </c>
      <c r="C633" s="16" t="s">
        <v>62</v>
      </c>
      <c r="D633" s="16" t="s">
        <v>60</v>
      </c>
      <c r="E633" s="17">
        <v>35.0</v>
      </c>
    </row>
    <row r="634">
      <c r="A634" s="16" t="s">
        <v>65</v>
      </c>
      <c r="B634" s="16" t="s">
        <v>66</v>
      </c>
      <c r="C634" s="16" t="s">
        <v>63</v>
      </c>
      <c r="D634" s="16" t="s">
        <v>57</v>
      </c>
      <c r="E634" s="17">
        <v>75.0</v>
      </c>
    </row>
    <row r="635">
      <c r="A635" s="16" t="s">
        <v>65</v>
      </c>
      <c r="B635" s="16" t="s">
        <v>66</v>
      </c>
      <c r="C635" s="16" t="s">
        <v>63</v>
      </c>
      <c r="D635" s="16" t="s">
        <v>58</v>
      </c>
      <c r="E635" s="17">
        <v>68.0</v>
      </c>
    </row>
    <row r="636">
      <c r="A636" s="16" t="s">
        <v>65</v>
      </c>
      <c r="B636" s="16" t="s">
        <v>66</v>
      </c>
      <c r="C636" s="16" t="s">
        <v>63</v>
      </c>
      <c r="D636" s="16" t="s">
        <v>59</v>
      </c>
      <c r="E636" s="17">
        <v>50.0</v>
      </c>
    </row>
    <row r="637">
      <c r="A637" s="16" t="s">
        <v>65</v>
      </c>
      <c r="B637" s="16" t="s">
        <v>66</v>
      </c>
      <c r="C637" s="16" t="s">
        <v>63</v>
      </c>
      <c r="D637" s="16" t="s">
        <v>60</v>
      </c>
      <c r="E637" s="17">
        <v>30.0</v>
      </c>
    </row>
    <row r="638">
      <c r="A638" s="16" t="s">
        <v>65</v>
      </c>
      <c r="B638" s="16" t="s">
        <v>66</v>
      </c>
      <c r="C638" s="16" t="s">
        <v>64</v>
      </c>
      <c r="D638" s="16" t="s">
        <v>57</v>
      </c>
      <c r="E638" s="17">
        <v>38.0</v>
      </c>
    </row>
    <row r="639">
      <c r="A639" s="16" t="s">
        <v>65</v>
      </c>
      <c r="B639" s="16" t="s">
        <v>66</v>
      </c>
      <c r="C639" s="16" t="s">
        <v>64</v>
      </c>
      <c r="D639" s="16" t="s">
        <v>58</v>
      </c>
      <c r="E639" s="17">
        <v>14.0</v>
      </c>
    </row>
    <row r="640">
      <c r="A640" s="16" t="s">
        <v>65</v>
      </c>
      <c r="B640" s="16" t="s">
        <v>66</v>
      </c>
      <c r="C640" s="16" t="s">
        <v>64</v>
      </c>
      <c r="D640" s="16" t="s">
        <v>59</v>
      </c>
      <c r="E640" s="17">
        <v>28.0</v>
      </c>
    </row>
    <row r="641">
      <c r="A641" s="16" t="s">
        <v>65</v>
      </c>
      <c r="B641" s="16" t="s">
        <v>66</v>
      </c>
      <c r="C641" s="16" t="s">
        <v>64</v>
      </c>
      <c r="D641" s="16" t="s">
        <v>60</v>
      </c>
      <c r="E641" s="17">
        <v>6.0</v>
      </c>
    </row>
    <row r="642">
      <c r="A642" s="16" t="s">
        <v>65</v>
      </c>
      <c r="B642" s="16" t="s">
        <v>67</v>
      </c>
      <c r="C642" s="16" t="s">
        <v>56</v>
      </c>
      <c r="D642" s="16" t="s">
        <v>57</v>
      </c>
      <c r="E642" s="17">
        <v>95.0</v>
      </c>
    </row>
    <row r="643">
      <c r="A643" s="16" t="s">
        <v>65</v>
      </c>
      <c r="B643" s="16" t="s">
        <v>67</v>
      </c>
      <c r="C643" s="16" t="s">
        <v>56</v>
      </c>
      <c r="D643" s="16" t="s">
        <v>58</v>
      </c>
      <c r="E643" s="17">
        <v>92.0</v>
      </c>
    </row>
    <row r="644">
      <c r="A644" s="16" t="s">
        <v>65</v>
      </c>
      <c r="B644" s="16" t="s">
        <v>67</v>
      </c>
      <c r="C644" s="16" t="s">
        <v>56</v>
      </c>
      <c r="D644" s="16" t="s">
        <v>59</v>
      </c>
      <c r="E644" s="17">
        <v>70.0</v>
      </c>
    </row>
    <row r="645">
      <c r="A645" s="16" t="s">
        <v>65</v>
      </c>
      <c r="B645" s="16" t="s">
        <v>67</v>
      </c>
      <c r="C645" s="16" t="s">
        <v>56</v>
      </c>
      <c r="D645" s="16" t="s">
        <v>60</v>
      </c>
      <c r="E645" s="17">
        <v>72.0</v>
      </c>
    </row>
    <row r="646">
      <c r="A646" s="16" t="s">
        <v>65</v>
      </c>
      <c r="B646" s="16" t="s">
        <v>67</v>
      </c>
      <c r="C646" s="16" t="s">
        <v>61</v>
      </c>
      <c r="D646" s="16" t="s">
        <v>57</v>
      </c>
      <c r="E646" s="17">
        <v>70.0</v>
      </c>
    </row>
    <row r="647">
      <c r="A647" s="16" t="s">
        <v>65</v>
      </c>
      <c r="B647" s="16" t="s">
        <v>67</v>
      </c>
      <c r="C647" s="16" t="s">
        <v>61</v>
      </c>
      <c r="D647" s="16" t="s">
        <v>58</v>
      </c>
      <c r="E647" s="17">
        <v>62.0</v>
      </c>
    </row>
    <row r="648">
      <c r="A648" s="16" t="s">
        <v>65</v>
      </c>
      <c r="B648" s="16" t="s">
        <v>67</v>
      </c>
      <c r="C648" s="16" t="s">
        <v>61</v>
      </c>
      <c r="D648" s="16" t="s">
        <v>59</v>
      </c>
      <c r="E648" s="17">
        <v>48.0</v>
      </c>
    </row>
    <row r="649">
      <c r="A649" s="16" t="s">
        <v>65</v>
      </c>
      <c r="B649" s="16" t="s">
        <v>67</v>
      </c>
      <c r="C649" s="16" t="s">
        <v>61</v>
      </c>
      <c r="D649" s="16" t="s">
        <v>60</v>
      </c>
      <c r="E649" s="17">
        <v>55.0</v>
      </c>
    </row>
    <row r="650">
      <c r="A650" s="16" t="s">
        <v>65</v>
      </c>
      <c r="B650" s="16" t="s">
        <v>67</v>
      </c>
      <c r="C650" s="16" t="s">
        <v>62</v>
      </c>
      <c r="D650" s="16" t="s">
        <v>57</v>
      </c>
      <c r="E650" s="17">
        <v>78.0</v>
      </c>
    </row>
    <row r="651">
      <c r="A651" s="16" t="s">
        <v>65</v>
      </c>
      <c r="B651" s="16" t="s">
        <v>67</v>
      </c>
      <c r="C651" s="16" t="s">
        <v>62</v>
      </c>
      <c r="D651" s="16" t="s">
        <v>58</v>
      </c>
      <c r="E651" s="17">
        <v>70.0</v>
      </c>
    </row>
    <row r="652">
      <c r="A652" s="16" t="s">
        <v>65</v>
      </c>
      <c r="B652" s="16" t="s">
        <v>67</v>
      </c>
      <c r="C652" s="16" t="s">
        <v>62</v>
      </c>
      <c r="D652" s="16" t="s">
        <v>59</v>
      </c>
      <c r="E652" s="17">
        <v>58.0</v>
      </c>
    </row>
    <row r="653">
      <c r="A653" s="16" t="s">
        <v>65</v>
      </c>
      <c r="B653" s="16" t="s">
        <v>67</v>
      </c>
      <c r="C653" s="16" t="s">
        <v>62</v>
      </c>
      <c r="D653" s="16" t="s">
        <v>60</v>
      </c>
      <c r="E653" s="17">
        <v>45.0</v>
      </c>
    </row>
    <row r="654">
      <c r="A654" s="16" t="s">
        <v>65</v>
      </c>
      <c r="B654" s="16" t="s">
        <v>67</v>
      </c>
      <c r="C654" s="16" t="s">
        <v>63</v>
      </c>
      <c r="D654" s="16" t="s">
        <v>57</v>
      </c>
      <c r="E654" s="17">
        <v>74.0</v>
      </c>
    </row>
    <row r="655">
      <c r="A655" s="16" t="s">
        <v>65</v>
      </c>
      <c r="B655" s="16" t="s">
        <v>67</v>
      </c>
      <c r="C655" s="16" t="s">
        <v>63</v>
      </c>
      <c r="D655" s="16" t="s">
        <v>58</v>
      </c>
      <c r="E655" s="17">
        <v>65.0</v>
      </c>
    </row>
    <row r="656">
      <c r="A656" s="16" t="s">
        <v>65</v>
      </c>
      <c r="B656" s="16" t="s">
        <v>67</v>
      </c>
      <c r="C656" s="16" t="s">
        <v>63</v>
      </c>
      <c r="D656" s="16" t="s">
        <v>59</v>
      </c>
      <c r="E656" s="17">
        <v>48.0</v>
      </c>
    </row>
    <row r="657">
      <c r="A657" s="16" t="s">
        <v>65</v>
      </c>
      <c r="B657" s="16" t="s">
        <v>67</v>
      </c>
      <c r="C657" s="16" t="s">
        <v>63</v>
      </c>
      <c r="D657" s="16" t="s">
        <v>60</v>
      </c>
      <c r="E657" s="17">
        <v>40.0</v>
      </c>
    </row>
    <row r="658">
      <c r="A658" s="16" t="s">
        <v>65</v>
      </c>
      <c r="B658" s="16" t="s">
        <v>67</v>
      </c>
      <c r="C658" s="16" t="s">
        <v>64</v>
      </c>
      <c r="D658" s="16" t="s">
        <v>57</v>
      </c>
      <c r="E658" s="17">
        <v>35.0</v>
      </c>
    </row>
    <row r="659">
      <c r="A659" s="16" t="s">
        <v>65</v>
      </c>
      <c r="B659" s="16" t="s">
        <v>67</v>
      </c>
      <c r="C659" s="16" t="s">
        <v>64</v>
      </c>
      <c r="D659" s="16" t="s">
        <v>58</v>
      </c>
      <c r="E659" s="17">
        <v>12.0</v>
      </c>
    </row>
    <row r="660">
      <c r="A660" s="16" t="s">
        <v>65</v>
      </c>
      <c r="B660" s="16" t="s">
        <v>67</v>
      </c>
      <c r="C660" s="16" t="s">
        <v>64</v>
      </c>
      <c r="D660" s="16" t="s">
        <v>59</v>
      </c>
      <c r="E660" s="17">
        <v>22.0</v>
      </c>
    </row>
    <row r="661">
      <c r="A661" s="16" t="s">
        <v>65</v>
      </c>
      <c r="B661" s="16" t="s">
        <v>67</v>
      </c>
      <c r="C661" s="16" t="s">
        <v>64</v>
      </c>
      <c r="D661" s="16" t="s">
        <v>60</v>
      </c>
      <c r="E661" s="17">
        <v>8.0</v>
      </c>
    </row>
    <row r="662">
      <c r="A662" s="16" t="s">
        <v>65</v>
      </c>
      <c r="B662" s="16" t="s">
        <v>68</v>
      </c>
      <c r="C662" s="16" t="s">
        <v>56</v>
      </c>
      <c r="D662" s="16" t="s">
        <v>57</v>
      </c>
      <c r="E662" s="17">
        <v>85.0</v>
      </c>
    </row>
    <row r="663">
      <c r="A663" s="16" t="s">
        <v>65</v>
      </c>
      <c r="B663" s="16" t="s">
        <v>68</v>
      </c>
      <c r="C663" s="16" t="s">
        <v>56</v>
      </c>
      <c r="D663" s="16" t="s">
        <v>58</v>
      </c>
      <c r="E663" s="17">
        <v>82.0</v>
      </c>
    </row>
    <row r="664">
      <c r="A664" s="16" t="s">
        <v>65</v>
      </c>
      <c r="B664" s="16" t="s">
        <v>68</v>
      </c>
      <c r="C664" s="16" t="s">
        <v>56</v>
      </c>
      <c r="D664" s="16" t="s">
        <v>59</v>
      </c>
      <c r="E664" s="17">
        <v>62.0</v>
      </c>
    </row>
    <row r="665">
      <c r="A665" s="16" t="s">
        <v>65</v>
      </c>
      <c r="B665" s="16" t="s">
        <v>68</v>
      </c>
      <c r="C665" s="16" t="s">
        <v>56</v>
      </c>
      <c r="D665" s="16" t="s">
        <v>60</v>
      </c>
      <c r="E665" s="17">
        <v>70.0</v>
      </c>
    </row>
    <row r="666">
      <c r="A666" s="16" t="s">
        <v>65</v>
      </c>
      <c r="B666" s="16" t="s">
        <v>68</v>
      </c>
      <c r="C666" s="16" t="s">
        <v>61</v>
      </c>
      <c r="D666" s="16" t="s">
        <v>57</v>
      </c>
      <c r="E666" s="17">
        <v>75.0</v>
      </c>
    </row>
    <row r="667">
      <c r="A667" s="16" t="s">
        <v>65</v>
      </c>
      <c r="B667" s="16" t="s">
        <v>68</v>
      </c>
      <c r="C667" s="16" t="s">
        <v>61</v>
      </c>
      <c r="D667" s="16" t="s">
        <v>58</v>
      </c>
      <c r="E667" s="17">
        <v>68.0</v>
      </c>
    </row>
    <row r="668">
      <c r="A668" s="16" t="s">
        <v>65</v>
      </c>
      <c r="B668" s="16" t="s">
        <v>68</v>
      </c>
      <c r="C668" s="16" t="s">
        <v>61</v>
      </c>
      <c r="D668" s="16" t="s">
        <v>59</v>
      </c>
      <c r="E668" s="17">
        <v>50.0</v>
      </c>
    </row>
    <row r="669">
      <c r="A669" s="16" t="s">
        <v>65</v>
      </c>
      <c r="B669" s="16" t="s">
        <v>68</v>
      </c>
      <c r="C669" s="16" t="s">
        <v>61</v>
      </c>
      <c r="D669" s="16" t="s">
        <v>60</v>
      </c>
      <c r="E669" s="17">
        <v>65.0</v>
      </c>
    </row>
    <row r="670">
      <c r="A670" s="16" t="s">
        <v>65</v>
      </c>
      <c r="B670" s="16" t="s">
        <v>68</v>
      </c>
      <c r="C670" s="16" t="s">
        <v>62</v>
      </c>
      <c r="D670" s="16" t="s">
        <v>57</v>
      </c>
      <c r="E670" s="17">
        <v>70.0</v>
      </c>
    </row>
    <row r="671">
      <c r="A671" s="16" t="s">
        <v>65</v>
      </c>
      <c r="B671" s="16" t="s">
        <v>68</v>
      </c>
      <c r="C671" s="16" t="s">
        <v>62</v>
      </c>
      <c r="D671" s="16" t="s">
        <v>58</v>
      </c>
      <c r="E671" s="17">
        <v>62.0</v>
      </c>
    </row>
    <row r="672">
      <c r="A672" s="16" t="s">
        <v>65</v>
      </c>
      <c r="B672" s="16" t="s">
        <v>68</v>
      </c>
      <c r="C672" s="16" t="s">
        <v>62</v>
      </c>
      <c r="D672" s="16" t="s">
        <v>59</v>
      </c>
      <c r="E672" s="17">
        <v>45.0</v>
      </c>
    </row>
    <row r="673">
      <c r="A673" s="16" t="s">
        <v>65</v>
      </c>
      <c r="B673" s="16" t="s">
        <v>68</v>
      </c>
      <c r="C673" s="16" t="s">
        <v>62</v>
      </c>
      <c r="D673" s="16" t="s">
        <v>60</v>
      </c>
      <c r="E673" s="17">
        <v>48.0</v>
      </c>
    </row>
    <row r="674">
      <c r="A674" s="16" t="s">
        <v>65</v>
      </c>
      <c r="B674" s="16" t="s">
        <v>68</v>
      </c>
      <c r="C674" s="16" t="s">
        <v>63</v>
      </c>
      <c r="D674" s="16" t="s">
        <v>57</v>
      </c>
      <c r="E674" s="17">
        <v>65.0</v>
      </c>
    </row>
    <row r="675">
      <c r="A675" s="16" t="s">
        <v>65</v>
      </c>
      <c r="B675" s="16" t="s">
        <v>68</v>
      </c>
      <c r="C675" s="16" t="s">
        <v>63</v>
      </c>
      <c r="D675" s="16" t="s">
        <v>58</v>
      </c>
      <c r="E675" s="17">
        <v>58.0</v>
      </c>
    </row>
    <row r="676">
      <c r="A676" s="16" t="s">
        <v>65</v>
      </c>
      <c r="B676" s="16" t="s">
        <v>68</v>
      </c>
      <c r="C676" s="16" t="s">
        <v>63</v>
      </c>
      <c r="D676" s="16" t="s">
        <v>59</v>
      </c>
      <c r="E676" s="17">
        <v>40.0</v>
      </c>
    </row>
    <row r="677">
      <c r="A677" s="16" t="s">
        <v>65</v>
      </c>
      <c r="B677" s="16" t="s">
        <v>68</v>
      </c>
      <c r="C677" s="16" t="s">
        <v>63</v>
      </c>
      <c r="D677" s="16" t="s">
        <v>60</v>
      </c>
      <c r="E677" s="17">
        <v>38.0</v>
      </c>
    </row>
    <row r="678">
      <c r="A678" s="16" t="s">
        <v>65</v>
      </c>
      <c r="B678" s="16" t="s">
        <v>68</v>
      </c>
      <c r="C678" s="16" t="s">
        <v>64</v>
      </c>
      <c r="D678" s="16" t="s">
        <v>57</v>
      </c>
      <c r="E678" s="17">
        <v>42.0</v>
      </c>
    </row>
    <row r="679">
      <c r="A679" s="16" t="s">
        <v>65</v>
      </c>
      <c r="B679" s="16" t="s">
        <v>68</v>
      </c>
      <c r="C679" s="16" t="s">
        <v>64</v>
      </c>
      <c r="D679" s="16" t="s">
        <v>58</v>
      </c>
      <c r="E679" s="17">
        <v>18.0</v>
      </c>
    </row>
    <row r="680">
      <c r="A680" s="16" t="s">
        <v>65</v>
      </c>
      <c r="B680" s="16" t="s">
        <v>68</v>
      </c>
      <c r="C680" s="16" t="s">
        <v>64</v>
      </c>
      <c r="D680" s="16" t="s">
        <v>59</v>
      </c>
      <c r="E680" s="17">
        <v>30.0</v>
      </c>
    </row>
    <row r="681">
      <c r="A681" s="16" t="s">
        <v>65</v>
      </c>
      <c r="B681" s="16" t="s">
        <v>68</v>
      </c>
      <c r="C681" s="16" t="s">
        <v>64</v>
      </c>
      <c r="D681" s="16" t="s">
        <v>60</v>
      </c>
      <c r="E681" s="17">
        <v>15.0</v>
      </c>
    </row>
    <row r="682">
      <c r="A682" s="16" t="s">
        <v>65</v>
      </c>
      <c r="B682" s="16" t="s">
        <v>69</v>
      </c>
      <c r="C682" s="16" t="s">
        <v>56</v>
      </c>
      <c r="D682" s="16" t="s">
        <v>57</v>
      </c>
      <c r="E682" s="17">
        <v>82.0</v>
      </c>
    </row>
    <row r="683">
      <c r="A683" s="16" t="s">
        <v>65</v>
      </c>
      <c r="B683" s="16" t="s">
        <v>69</v>
      </c>
      <c r="C683" s="16" t="s">
        <v>56</v>
      </c>
      <c r="D683" s="16" t="s">
        <v>58</v>
      </c>
      <c r="E683" s="17">
        <v>78.0</v>
      </c>
    </row>
    <row r="684">
      <c r="A684" s="16" t="s">
        <v>65</v>
      </c>
      <c r="B684" s="16" t="s">
        <v>69</v>
      </c>
      <c r="C684" s="16" t="s">
        <v>56</v>
      </c>
      <c r="D684" s="16" t="s">
        <v>59</v>
      </c>
      <c r="E684" s="17">
        <v>55.0</v>
      </c>
    </row>
    <row r="685">
      <c r="A685" s="16" t="s">
        <v>65</v>
      </c>
      <c r="B685" s="16" t="s">
        <v>69</v>
      </c>
      <c r="C685" s="16" t="s">
        <v>56</v>
      </c>
      <c r="D685" s="16" t="s">
        <v>60</v>
      </c>
      <c r="E685" s="17">
        <v>68.0</v>
      </c>
    </row>
    <row r="686">
      <c r="A686" s="16" t="s">
        <v>65</v>
      </c>
      <c r="B686" s="16" t="s">
        <v>69</v>
      </c>
      <c r="C686" s="16" t="s">
        <v>61</v>
      </c>
      <c r="D686" s="16" t="s">
        <v>57</v>
      </c>
      <c r="E686" s="17">
        <v>72.0</v>
      </c>
    </row>
    <row r="687">
      <c r="A687" s="16" t="s">
        <v>65</v>
      </c>
      <c r="B687" s="16" t="s">
        <v>69</v>
      </c>
      <c r="C687" s="16" t="s">
        <v>61</v>
      </c>
      <c r="D687" s="16" t="s">
        <v>58</v>
      </c>
      <c r="E687" s="17">
        <v>65.0</v>
      </c>
    </row>
    <row r="688">
      <c r="A688" s="16" t="s">
        <v>65</v>
      </c>
      <c r="B688" s="16" t="s">
        <v>69</v>
      </c>
      <c r="C688" s="16" t="s">
        <v>61</v>
      </c>
      <c r="D688" s="16" t="s">
        <v>59</v>
      </c>
      <c r="E688" s="17">
        <v>45.0</v>
      </c>
    </row>
    <row r="689">
      <c r="A689" s="16" t="s">
        <v>65</v>
      </c>
      <c r="B689" s="16" t="s">
        <v>69</v>
      </c>
      <c r="C689" s="16" t="s">
        <v>61</v>
      </c>
      <c r="D689" s="16" t="s">
        <v>60</v>
      </c>
      <c r="E689" s="17">
        <v>60.0</v>
      </c>
    </row>
    <row r="690">
      <c r="A690" s="16" t="s">
        <v>65</v>
      </c>
      <c r="B690" s="16" t="s">
        <v>69</v>
      </c>
      <c r="C690" s="16" t="s">
        <v>62</v>
      </c>
      <c r="D690" s="16" t="s">
        <v>57</v>
      </c>
      <c r="E690" s="17">
        <v>68.0</v>
      </c>
    </row>
    <row r="691">
      <c r="A691" s="16" t="s">
        <v>65</v>
      </c>
      <c r="B691" s="16" t="s">
        <v>69</v>
      </c>
      <c r="C691" s="16" t="s">
        <v>62</v>
      </c>
      <c r="D691" s="16" t="s">
        <v>58</v>
      </c>
      <c r="E691" s="17">
        <v>60.0</v>
      </c>
    </row>
    <row r="692">
      <c r="A692" s="16" t="s">
        <v>65</v>
      </c>
      <c r="B692" s="16" t="s">
        <v>69</v>
      </c>
      <c r="C692" s="16" t="s">
        <v>62</v>
      </c>
      <c r="D692" s="16" t="s">
        <v>59</v>
      </c>
      <c r="E692" s="17">
        <v>40.0</v>
      </c>
    </row>
    <row r="693">
      <c r="A693" s="16" t="s">
        <v>65</v>
      </c>
      <c r="B693" s="16" t="s">
        <v>69</v>
      </c>
      <c r="C693" s="16" t="s">
        <v>62</v>
      </c>
      <c r="D693" s="16" t="s">
        <v>60</v>
      </c>
      <c r="E693" s="17">
        <v>45.0</v>
      </c>
    </row>
    <row r="694">
      <c r="A694" s="16" t="s">
        <v>65</v>
      </c>
      <c r="B694" s="16" t="s">
        <v>69</v>
      </c>
      <c r="C694" s="16" t="s">
        <v>63</v>
      </c>
      <c r="D694" s="16" t="s">
        <v>57</v>
      </c>
      <c r="E694" s="17">
        <v>62.0</v>
      </c>
    </row>
    <row r="695">
      <c r="A695" s="16" t="s">
        <v>65</v>
      </c>
      <c r="B695" s="16" t="s">
        <v>69</v>
      </c>
      <c r="C695" s="16" t="s">
        <v>63</v>
      </c>
      <c r="D695" s="16" t="s">
        <v>58</v>
      </c>
      <c r="E695" s="17">
        <v>55.0</v>
      </c>
    </row>
    <row r="696">
      <c r="A696" s="16" t="s">
        <v>65</v>
      </c>
      <c r="B696" s="16" t="s">
        <v>69</v>
      </c>
      <c r="C696" s="16" t="s">
        <v>63</v>
      </c>
      <c r="D696" s="16" t="s">
        <v>59</v>
      </c>
      <c r="E696" s="17">
        <v>35.0</v>
      </c>
    </row>
    <row r="697">
      <c r="A697" s="16" t="s">
        <v>65</v>
      </c>
      <c r="B697" s="16" t="s">
        <v>69</v>
      </c>
      <c r="C697" s="16" t="s">
        <v>63</v>
      </c>
      <c r="D697" s="16" t="s">
        <v>60</v>
      </c>
      <c r="E697" s="17">
        <v>35.0</v>
      </c>
    </row>
    <row r="698">
      <c r="A698" s="16" t="s">
        <v>65</v>
      </c>
      <c r="B698" s="16" t="s">
        <v>69</v>
      </c>
      <c r="C698" s="16" t="s">
        <v>64</v>
      </c>
      <c r="D698" s="16" t="s">
        <v>57</v>
      </c>
      <c r="E698" s="17">
        <v>40.0</v>
      </c>
    </row>
    <row r="699">
      <c r="A699" s="16" t="s">
        <v>65</v>
      </c>
      <c r="B699" s="16" t="s">
        <v>69</v>
      </c>
      <c r="C699" s="16" t="s">
        <v>64</v>
      </c>
      <c r="D699" s="16" t="s">
        <v>58</v>
      </c>
      <c r="E699" s="17">
        <v>16.0</v>
      </c>
    </row>
    <row r="700">
      <c r="A700" s="16" t="s">
        <v>65</v>
      </c>
      <c r="B700" s="16" t="s">
        <v>69</v>
      </c>
      <c r="C700" s="16" t="s">
        <v>64</v>
      </c>
      <c r="D700" s="16" t="s">
        <v>59</v>
      </c>
      <c r="E700" s="17">
        <v>28.0</v>
      </c>
    </row>
    <row r="701">
      <c r="A701" s="16" t="s">
        <v>65</v>
      </c>
      <c r="B701" s="16" t="s">
        <v>69</v>
      </c>
      <c r="C701" s="16" t="s">
        <v>64</v>
      </c>
      <c r="D701" s="16" t="s">
        <v>60</v>
      </c>
      <c r="E701" s="17">
        <v>12.0</v>
      </c>
    </row>
    <row r="702">
      <c r="A702" s="16" t="s">
        <v>65</v>
      </c>
      <c r="B702" s="16" t="s">
        <v>70</v>
      </c>
      <c r="C702" s="16" t="s">
        <v>56</v>
      </c>
      <c r="D702" s="16" t="s">
        <v>57</v>
      </c>
      <c r="E702" s="17">
        <v>78.0</v>
      </c>
    </row>
    <row r="703">
      <c r="A703" s="16" t="s">
        <v>65</v>
      </c>
      <c r="B703" s="16" t="s">
        <v>70</v>
      </c>
      <c r="C703" s="16" t="s">
        <v>56</v>
      </c>
      <c r="D703" s="16" t="s">
        <v>58</v>
      </c>
      <c r="E703" s="17">
        <v>75.0</v>
      </c>
    </row>
    <row r="704">
      <c r="A704" s="16" t="s">
        <v>65</v>
      </c>
      <c r="B704" s="16" t="s">
        <v>70</v>
      </c>
      <c r="C704" s="16" t="s">
        <v>56</v>
      </c>
      <c r="D704" s="16" t="s">
        <v>59</v>
      </c>
      <c r="E704" s="17">
        <v>50.0</v>
      </c>
    </row>
    <row r="705">
      <c r="A705" s="16" t="s">
        <v>65</v>
      </c>
      <c r="B705" s="16" t="s">
        <v>70</v>
      </c>
      <c r="C705" s="16" t="s">
        <v>56</v>
      </c>
      <c r="D705" s="16" t="s">
        <v>60</v>
      </c>
      <c r="E705" s="17">
        <v>40.0</v>
      </c>
    </row>
    <row r="706">
      <c r="A706" s="16" t="s">
        <v>65</v>
      </c>
      <c r="B706" s="16" t="s">
        <v>70</v>
      </c>
      <c r="C706" s="16" t="s">
        <v>61</v>
      </c>
      <c r="D706" s="16" t="s">
        <v>57</v>
      </c>
      <c r="E706" s="17">
        <v>65.0</v>
      </c>
    </row>
    <row r="707">
      <c r="A707" s="16" t="s">
        <v>65</v>
      </c>
      <c r="B707" s="16" t="s">
        <v>70</v>
      </c>
      <c r="C707" s="16" t="s">
        <v>61</v>
      </c>
      <c r="D707" s="16" t="s">
        <v>58</v>
      </c>
      <c r="E707" s="17">
        <v>58.0</v>
      </c>
    </row>
    <row r="708">
      <c r="A708" s="16" t="s">
        <v>65</v>
      </c>
      <c r="B708" s="16" t="s">
        <v>70</v>
      </c>
      <c r="C708" s="16" t="s">
        <v>61</v>
      </c>
      <c r="D708" s="16" t="s">
        <v>59</v>
      </c>
      <c r="E708" s="17">
        <v>35.0</v>
      </c>
    </row>
    <row r="709">
      <c r="A709" s="16" t="s">
        <v>65</v>
      </c>
      <c r="B709" s="16" t="s">
        <v>70</v>
      </c>
      <c r="C709" s="16" t="s">
        <v>61</v>
      </c>
      <c r="D709" s="16" t="s">
        <v>60</v>
      </c>
      <c r="E709" s="17">
        <v>25.0</v>
      </c>
    </row>
    <row r="710">
      <c r="A710" s="16" t="s">
        <v>65</v>
      </c>
      <c r="B710" s="16" t="s">
        <v>70</v>
      </c>
      <c r="C710" s="16" t="s">
        <v>62</v>
      </c>
      <c r="D710" s="16" t="s">
        <v>57</v>
      </c>
      <c r="E710" s="17">
        <v>62.0</v>
      </c>
    </row>
    <row r="711">
      <c r="A711" s="16" t="s">
        <v>65</v>
      </c>
      <c r="B711" s="16" t="s">
        <v>70</v>
      </c>
      <c r="C711" s="16" t="s">
        <v>62</v>
      </c>
      <c r="D711" s="16" t="s">
        <v>58</v>
      </c>
      <c r="E711" s="17">
        <v>54.0</v>
      </c>
    </row>
    <row r="712">
      <c r="A712" s="16" t="s">
        <v>65</v>
      </c>
      <c r="B712" s="16" t="s">
        <v>70</v>
      </c>
      <c r="C712" s="16" t="s">
        <v>62</v>
      </c>
      <c r="D712" s="16" t="s">
        <v>59</v>
      </c>
      <c r="E712" s="17">
        <v>32.0</v>
      </c>
    </row>
    <row r="713">
      <c r="A713" s="16" t="s">
        <v>65</v>
      </c>
      <c r="B713" s="16" t="s">
        <v>70</v>
      </c>
      <c r="C713" s="16" t="s">
        <v>62</v>
      </c>
      <c r="D713" s="16" t="s">
        <v>60</v>
      </c>
      <c r="E713" s="17">
        <v>22.0</v>
      </c>
    </row>
    <row r="714">
      <c r="A714" s="16" t="s">
        <v>65</v>
      </c>
      <c r="B714" s="16" t="s">
        <v>70</v>
      </c>
      <c r="C714" s="16" t="s">
        <v>63</v>
      </c>
      <c r="D714" s="16" t="s">
        <v>57</v>
      </c>
      <c r="E714" s="17">
        <v>58.0</v>
      </c>
    </row>
    <row r="715">
      <c r="A715" s="16" t="s">
        <v>65</v>
      </c>
      <c r="B715" s="16" t="s">
        <v>70</v>
      </c>
      <c r="C715" s="16" t="s">
        <v>63</v>
      </c>
      <c r="D715" s="16" t="s">
        <v>58</v>
      </c>
      <c r="E715" s="17">
        <v>50.0</v>
      </c>
    </row>
    <row r="716">
      <c r="A716" s="16" t="s">
        <v>65</v>
      </c>
      <c r="B716" s="16" t="s">
        <v>70</v>
      </c>
      <c r="C716" s="16" t="s">
        <v>63</v>
      </c>
      <c r="D716" s="16" t="s">
        <v>59</v>
      </c>
      <c r="E716" s="17">
        <v>30.0</v>
      </c>
    </row>
    <row r="717">
      <c r="A717" s="16" t="s">
        <v>65</v>
      </c>
      <c r="B717" s="16" t="s">
        <v>70</v>
      </c>
      <c r="C717" s="16" t="s">
        <v>63</v>
      </c>
      <c r="D717" s="16" t="s">
        <v>60</v>
      </c>
      <c r="E717" s="17">
        <v>20.0</v>
      </c>
    </row>
    <row r="718">
      <c r="A718" s="16" t="s">
        <v>65</v>
      </c>
      <c r="B718" s="16" t="s">
        <v>70</v>
      </c>
      <c r="C718" s="16" t="s">
        <v>64</v>
      </c>
      <c r="D718" s="16" t="s">
        <v>57</v>
      </c>
      <c r="E718" s="17">
        <v>35.0</v>
      </c>
    </row>
    <row r="719">
      <c r="A719" s="16" t="s">
        <v>65</v>
      </c>
      <c r="B719" s="16" t="s">
        <v>70</v>
      </c>
      <c r="C719" s="16" t="s">
        <v>64</v>
      </c>
      <c r="D719" s="16" t="s">
        <v>58</v>
      </c>
      <c r="E719" s="17">
        <v>12.0</v>
      </c>
    </row>
    <row r="720">
      <c r="A720" s="16" t="s">
        <v>65</v>
      </c>
      <c r="B720" s="16" t="s">
        <v>70</v>
      </c>
      <c r="C720" s="16" t="s">
        <v>64</v>
      </c>
      <c r="D720" s="16" t="s">
        <v>59</v>
      </c>
      <c r="E720" s="17">
        <v>20.0</v>
      </c>
    </row>
    <row r="721">
      <c r="A721" s="16" t="s">
        <v>65</v>
      </c>
      <c r="B721" s="16" t="s">
        <v>70</v>
      </c>
      <c r="C721" s="16" t="s">
        <v>64</v>
      </c>
      <c r="D721" s="16" t="s">
        <v>60</v>
      </c>
      <c r="E721" s="17">
        <v>5.0</v>
      </c>
    </row>
    <row r="722">
      <c r="A722" s="16" t="s">
        <v>65</v>
      </c>
      <c r="B722" s="16" t="s">
        <v>71</v>
      </c>
      <c r="C722" s="16" t="s">
        <v>56</v>
      </c>
      <c r="D722" s="16" t="s">
        <v>57</v>
      </c>
      <c r="E722" s="17">
        <v>84.0</v>
      </c>
    </row>
    <row r="723">
      <c r="A723" s="16" t="s">
        <v>65</v>
      </c>
      <c r="B723" s="16" t="s">
        <v>71</v>
      </c>
      <c r="C723" s="16" t="s">
        <v>56</v>
      </c>
      <c r="D723" s="16" t="s">
        <v>58</v>
      </c>
      <c r="E723" s="17">
        <v>80.0</v>
      </c>
    </row>
    <row r="724">
      <c r="A724" s="16" t="s">
        <v>65</v>
      </c>
      <c r="B724" s="16" t="s">
        <v>71</v>
      </c>
      <c r="C724" s="16" t="s">
        <v>56</v>
      </c>
      <c r="D724" s="16" t="s">
        <v>59</v>
      </c>
      <c r="E724" s="17">
        <v>65.0</v>
      </c>
    </row>
    <row r="725">
      <c r="A725" s="16" t="s">
        <v>65</v>
      </c>
      <c r="B725" s="16" t="s">
        <v>71</v>
      </c>
      <c r="C725" s="16" t="s">
        <v>56</v>
      </c>
      <c r="D725" s="16" t="s">
        <v>60</v>
      </c>
      <c r="E725" s="17">
        <v>88.0</v>
      </c>
    </row>
    <row r="726">
      <c r="A726" s="16" t="s">
        <v>65</v>
      </c>
      <c r="B726" s="16" t="s">
        <v>71</v>
      </c>
      <c r="C726" s="16" t="s">
        <v>61</v>
      </c>
      <c r="D726" s="16" t="s">
        <v>57</v>
      </c>
      <c r="E726" s="17">
        <v>80.0</v>
      </c>
    </row>
    <row r="727">
      <c r="A727" s="16" t="s">
        <v>65</v>
      </c>
      <c r="B727" s="16" t="s">
        <v>71</v>
      </c>
      <c r="C727" s="16" t="s">
        <v>61</v>
      </c>
      <c r="D727" s="16" t="s">
        <v>58</v>
      </c>
      <c r="E727" s="17">
        <v>75.0</v>
      </c>
    </row>
    <row r="728">
      <c r="A728" s="16" t="s">
        <v>65</v>
      </c>
      <c r="B728" s="16" t="s">
        <v>71</v>
      </c>
      <c r="C728" s="16" t="s">
        <v>61</v>
      </c>
      <c r="D728" s="16" t="s">
        <v>59</v>
      </c>
      <c r="E728" s="17">
        <v>60.0</v>
      </c>
    </row>
    <row r="729">
      <c r="A729" s="16" t="s">
        <v>65</v>
      </c>
      <c r="B729" s="16" t="s">
        <v>71</v>
      </c>
      <c r="C729" s="16" t="s">
        <v>61</v>
      </c>
      <c r="D729" s="16" t="s">
        <v>60</v>
      </c>
      <c r="E729" s="17">
        <v>85.0</v>
      </c>
    </row>
    <row r="730">
      <c r="A730" s="16" t="s">
        <v>65</v>
      </c>
      <c r="B730" s="16" t="s">
        <v>71</v>
      </c>
      <c r="C730" s="16" t="s">
        <v>62</v>
      </c>
      <c r="D730" s="16" t="s">
        <v>57</v>
      </c>
      <c r="E730" s="17">
        <v>75.0</v>
      </c>
    </row>
    <row r="731">
      <c r="A731" s="16" t="s">
        <v>65</v>
      </c>
      <c r="B731" s="16" t="s">
        <v>71</v>
      </c>
      <c r="C731" s="16" t="s">
        <v>62</v>
      </c>
      <c r="D731" s="16" t="s">
        <v>58</v>
      </c>
      <c r="E731" s="17">
        <v>68.0</v>
      </c>
    </row>
    <row r="732">
      <c r="A732" s="16" t="s">
        <v>65</v>
      </c>
      <c r="B732" s="16" t="s">
        <v>71</v>
      </c>
      <c r="C732" s="16" t="s">
        <v>62</v>
      </c>
      <c r="D732" s="16" t="s">
        <v>59</v>
      </c>
      <c r="E732" s="17">
        <v>55.0</v>
      </c>
    </row>
    <row r="733">
      <c r="A733" s="16" t="s">
        <v>65</v>
      </c>
      <c r="B733" s="16" t="s">
        <v>71</v>
      </c>
      <c r="C733" s="16" t="s">
        <v>62</v>
      </c>
      <c r="D733" s="16" t="s">
        <v>60</v>
      </c>
      <c r="E733" s="17">
        <v>70.0</v>
      </c>
    </row>
    <row r="734">
      <c r="A734" s="16" t="s">
        <v>65</v>
      </c>
      <c r="B734" s="16" t="s">
        <v>71</v>
      </c>
      <c r="C734" s="16" t="s">
        <v>63</v>
      </c>
      <c r="D734" s="16" t="s">
        <v>57</v>
      </c>
      <c r="E734" s="17">
        <v>70.0</v>
      </c>
    </row>
    <row r="735">
      <c r="A735" s="16" t="s">
        <v>65</v>
      </c>
      <c r="B735" s="16" t="s">
        <v>71</v>
      </c>
      <c r="C735" s="16" t="s">
        <v>63</v>
      </c>
      <c r="D735" s="16" t="s">
        <v>58</v>
      </c>
      <c r="E735" s="17">
        <v>62.0</v>
      </c>
    </row>
    <row r="736">
      <c r="A736" s="16" t="s">
        <v>65</v>
      </c>
      <c r="B736" s="16" t="s">
        <v>71</v>
      </c>
      <c r="C736" s="16" t="s">
        <v>63</v>
      </c>
      <c r="D736" s="16" t="s">
        <v>59</v>
      </c>
      <c r="E736" s="17">
        <v>48.0</v>
      </c>
    </row>
    <row r="737">
      <c r="A737" s="16" t="s">
        <v>65</v>
      </c>
      <c r="B737" s="16" t="s">
        <v>71</v>
      </c>
      <c r="C737" s="16" t="s">
        <v>63</v>
      </c>
      <c r="D737" s="16" t="s">
        <v>60</v>
      </c>
      <c r="E737" s="17">
        <v>55.0</v>
      </c>
    </row>
    <row r="738">
      <c r="A738" s="16" t="s">
        <v>65</v>
      </c>
      <c r="B738" s="16" t="s">
        <v>71</v>
      </c>
      <c r="C738" s="16" t="s">
        <v>64</v>
      </c>
      <c r="D738" s="16" t="s">
        <v>57</v>
      </c>
      <c r="E738" s="17">
        <v>45.0</v>
      </c>
    </row>
    <row r="739">
      <c r="A739" s="16" t="s">
        <v>65</v>
      </c>
      <c r="B739" s="16" t="s">
        <v>71</v>
      </c>
      <c r="C739" s="16" t="s">
        <v>64</v>
      </c>
      <c r="D739" s="16" t="s">
        <v>58</v>
      </c>
      <c r="E739" s="17">
        <v>20.0</v>
      </c>
    </row>
    <row r="740">
      <c r="A740" s="16" t="s">
        <v>65</v>
      </c>
      <c r="B740" s="16" t="s">
        <v>71</v>
      </c>
      <c r="C740" s="16" t="s">
        <v>64</v>
      </c>
      <c r="D740" s="16" t="s">
        <v>59</v>
      </c>
      <c r="E740" s="17">
        <v>32.0</v>
      </c>
    </row>
    <row r="741">
      <c r="A741" s="16" t="s">
        <v>65</v>
      </c>
      <c r="B741" s="16" t="s">
        <v>71</v>
      </c>
      <c r="C741" s="16" t="s">
        <v>64</v>
      </c>
      <c r="D741" s="16" t="s">
        <v>60</v>
      </c>
      <c r="E741" s="17">
        <v>25.0</v>
      </c>
    </row>
    <row r="742">
      <c r="A742" s="16" t="s">
        <v>65</v>
      </c>
      <c r="B742" s="16" t="s">
        <v>72</v>
      </c>
      <c r="C742" s="16" t="s">
        <v>56</v>
      </c>
      <c r="D742" s="16" t="s">
        <v>57</v>
      </c>
      <c r="E742" s="17">
        <v>75.0</v>
      </c>
    </row>
    <row r="743">
      <c r="A743" s="16" t="s">
        <v>65</v>
      </c>
      <c r="B743" s="16" t="s">
        <v>72</v>
      </c>
      <c r="C743" s="16" t="s">
        <v>56</v>
      </c>
      <c r="D743" s="16" t="s">
        <v>58</v>
      </c>
      <c r="E743" s="17">
        <v>72.0</v>
      </c>
    </row>
    <row r="744">
      <c r="A744" s="16" t="s">
        <v>65</v>
      </c>
      <c r="B744" s="16" t="s">
        <v>72</v>
      </c>
      <c r="C744" s="16" t="s">
        <v>56</v>
      </c>
      <c r="D744" s="16" t="s">
        <v>59</v>
      </c>
      <c r="E744" s="17">
        <v>58.0</v>
      </c>
    </row>
    <row r="745">
      <c r="A745" s="16" t="s">
        <v>65</v>
      </c>
      <c r="B745" s="16" t="s">
        <v>72</v>
      </c>
      <c r="C745" s="16" t="s">
        <v>56</v>
      </c>
      <c r="D745" s="16" t="s">
        <v>60</v>
      </c>
      <c r="E745" s="17">
        <v>60.0</v>
      </c>
    </row>
    <row r="746">
      <c r="A746" s="16" t="s">
        <v>65</v>
      </c>
      <c r="B746" s="16" t="s">
        <v>72</v>
      </c>
      <c r="C746" s="16" t="s">
        <v>61</v>
      </c>
      <c r="D746" s="16" t="s">
        <v>57</v>
      </c>
      <c r="E746" s="17">
        <v>72.0</v>
      </c>
    </row>
    <row r="747">
      <c r="A747" s="16" t="s">
        <v>65</v>
      </c>
      <c r="B747" s="16" t="s">
        <v>72</v>
      </c>
      <c r="C747" s="16" t="s">
        <v>61</v>
      </c>
      <c r="D747" s="16" t="s">
        <v>58</v>
      </c>
      <c r="E747" s="17">
        <v>65.0</v>
      </c>
    </row>
    <row r="748">
      <c r="A748" s="16" t="s">
        <v>65</v>
      </c>
      <c r="B748" s="16" t="s">
        <v>72</v>
      </c>
      <c r="C748" s="16" t="s">
        <v>61</v>
      </c>
      <c r="D748" s="16" t="s">
        <v>59</v>
      </c>
      <c r="E748" s="17">
        <v>52.0</v>
      </c>
    </row>
    <row r="749">
      <c r="A749" s="16" t="s">
        <v>65</v>
      </c>
      <c r="B749" s="16" t="s">
        <v>72</v>
      </c>
      <c r="C749" s="16" t="s">
        <v>61</v>
      </c>
      <c r="D749" s="16" t="s">
        <v>60</v>
      </c>
      <c r="E749" s="17">
        <v>55.0</v>
      </c>
    </row>
    <row r="750">
      <c r="A750" s="16" t="s">
        <v>65</v>
      </c>
      <c r="B750" s="16" t="s">
        <v>72</v>
      </c>
      <c r="C750" s="16" t="s">
        <v>62</v>
      </c>
      <c r="D750" s="16" t="s">
        <v>57</v>
      </c>
      <c r="E750" s="17">
        <v>65.0</v>
      </c>
    </row>
    <row r="751">
      <c r="A751" s="16" t="s">
        <v>65</v>
      </c>
      <c r="B751" s="16" t="s">
        <v>72</v>
      </c>
      <c r="C751" s="16" t="s">
        <v>62</v>
      </c>
      <c r="D751" s="16" t="s">
        <v>58</v>
      </c>
      <c r="E751" s="17">
        <v>58.0</v>
      </c>
    </row>
    <row r="752">
      <c r="A752" s="16" t="s">
        <v>65</v>
      </c>
      <c r="B752" s="16" t="s">
        <v>72</v>
      </c>
      <c r="C752" s="16" t="s">
        <v>62</v>
      </c>
      <c r="D752" s="16" t="s">
        <v>59</v>
      </c>
      <c r="E752" s="17">
        <v>42.0</v>
      </c>
    </row>
    <row r="753">
      <c r="A753" s="16" t="s">
        <v>65</v>
      </c>
      <c r="B753" s="16" t="s">
        <v>72</v>
      </c>
      <c r="C753" s="16" t="s">
        <v>62</v>
      </c>
      <c r="D753" s="16" t="s">
        <v>60</v>
      </c>
      <c r="E753" s="17">
        <v>40.0</v>
      </c>
    </row>
    <row r="754">
      <c r="A754" s="16" t="s">
        <v>65</v>
      </c>
      <c r="B754" s="16" t="s">
        <v>72</v>
      </c>
      <c r="C754" s="16" t="s">
        <v>63</v>
      </c>
      <c r="D754" s="16" t="s">
        <v>57</v>
      </c>
      <c r="E754" s="17">
        <v>60.0</v>
      </c>
    </row>
    <row r="755">
      <c r="A755" s="16" t="s">
        <v>65</v>
      </c>
      <c r="B755" s="16" t="s">
        <v>72</v>
      </c>
      <c r="C755" s="16" t="s">
        <v>63</v>
      </c>
      <c r="D755" s="16" t="s">
        <v>58</v>
      </c>
      <c r="E755" s="17">
        <v>52.0</v>
      </c>
    </row>
    <row r="756">
      <c r="A756" s="16" t="s">
        <v>65</v>
      </c>
      <c r="B756" s="16" t="s">
        <v>72</v>
      </c>
      <c r="C756" s="16" t="s">
        <v>63</v>
      </c>
      <c r="D756" s="16" t="s">
        <v>59</v>
      </c>
      <c r="E756" s="17">
        <v>38.0</v>
      </c>
    </row>
    <row r="757">
      <c r="A757" s="16" t="s">
        <v>65</v>
      </c>
      <c r="B757" s="16" t="s">
        <v>72</v>
      </c>
      <c r="C757" s="16" t="s">
        <v>63</v>
      </c>
      <c r="D757" s="16" t="s">
        <v>60</v>
      </c>
      <c r="E757" s="17">
        <v>35.0</v>
      </c>
    </row>
    <row r="758">
      <c r="A758" s="16" t="s">
        <v>65</v>
      </c>
      <c r="B758" s="16" t="s">
        <v>72</v>
      </c>
      <c r="C758" s="16" t="s">
        <v>64</v>
      </c>
      <c r="D758" s="16" t="s">
        <v>57</v>
      </c>
      <c r="E758" s="17">
        <v>48.0</v>
      </c>
    </row>
    <row r="759">
      <c r="A759" s="16" t="s">
        <v>65</v>
      </c>
      <c r="B759" s="16" t="s">
        <v>72</v>
      </c>
      <c r="C759" s="16" t="s">
        <v>64</v>
      </c>
      <c r="D759" s="16" t="s">
        <v>58</v>
      </c>
      <c r="E759" s="17">
        <v>22.0</v>
      </c>
    </row>
    <row r="760">
      <c r="A760" s="16" t="s">
        <v>65</v>
      </c>
      <c r="B760" s="16" t="s">
        <v>72</v>
      </c>
      <c r="C760" s="16" t="s">
        <v>64</v>
      </c>
      <c r="D760" s="16" t="s">
        <v>59</v>
      </c>
      <c r="E760" s="17">
        <v>35.0</v>
      </c>
    </row>
    <row r="761">
      <c r="A761" s="16" t="s">
        <v>65</v>
      </c>
      <c r="B761" s="16" t="s">
        <v>72</v>
      </c>
      <c r="C761" s="16" t="s">
        <v>64</v>
      </c>
      <c r="D761" s="16" t="s">
        <v>60</v>
      </c>
      <c r="E761" s="17">
        <v>18.0</v>
      </c>
    </row>
    <row r="762">
      <c r="A762" s="16" t="s">
        <v>65</v>
      </c>
      <c r="B762" s="16" t="s">
        <v>73</v>
      </c>
      <c r="C762" s="16" t="s">
        <v>56</v>
      </c>
      <c r="D762" s="16" t="s">
        <v>57</v>
      </c>
      <c r="E762" s="17">
        <v>80.0</v>
      </c>
    </row>
    <row r="763">
      <c r="A763" s="16" t="s">
        <v>65</v>
      </c>
      <c r="B763" s="16" t="s">
        <v>73</v>
      </c>
      <c r="C763" s="16" t="s">
        <v>56</v>
      </c>
      <c r="D763" s="16" t="s">
        <v>58</v>
      </c>
      <c r="E763" s="17">
        <v>78.0</v>
      </c>
    </row>
    <row r="764">
      <c r="A764" s="16" t="s">
        <v>65</v>
      </c>
      <c r="B764" s="16" t="s">
        <v>73</v>
      </c>
      <c r="C764" s="16" t="s">
        <v>56</v>
      </c>
      <c r="D764" s="16" t="s">
        <v>59</v>
      </c>
      <c r="E764" s="17">
        <v>60.0</v>
      </c>
    </row>
    <row r="765">
      <c r="A765" s="16" t="s">
        <v>65</v>
      </c>
      <c r="B765" s="16" t="s">
        <v>73</v>
      </c>
      <c r="C765" s="16" t="s">
        <v>56</v>
      </c>
      <c r="D765" s="16" t="s">
        <v>60</v>
      </c>
      <c r="E765" s="17">
        <v>92.0</v>
      </c>
    </row>
    <row r="766">
      <c r="A766" s="16" t="s">
        <v>65</v>
      </c>
      <c r="B766" s="16" t="s">
        <v>73</v>
      </c>
      <c r="C766" s="16" t="s">
        <v>61</v>
      </c>
      <c r="D766" s="16" t="s">
        <v>57</v>
      </c>
      <c r="E766" s="17">
        <v>82.0</v>
      </c>
    </row>
    <row r="767">
      <c r="A767" s="16" t="s">
        <v>65</v>
      </c>
      <c r="B767" s="16" t="s">
        <v>73</v>
      </c>
      <c r="C767" s="16" t="s">
        <v>61</v>
      </c>
      <c r="D767" s="16" t="s">
        <v>58</v>
      </c>
      <c r="E767" s="17">
        <v>80.0</v>
      </c>
    </row>
    <row r="768">
      <c r="A768" s="16" t="s">
        <v>65</v>
      </c>
      <c r="B768" s="16" t="s">
        <v>73</v>
      </c>
      <c r="C768" s="16" t="s">
        <v>61</v>
      </c>
      <c r="D768" s="16" t="s">
        <v>59</v>
      </c>
      <c r="E768" s="17">
        <v>62.0</v>
      </c>
    </row>
    <row r="769">
      <c r="A769" s="16" t="s">
        <v>65</v>
      </c>
      <c r="B769" s="16" t="s">
        <v>73</v>
      </c>
      <c r="C769" s="16" t="s">
        <v>61</v>
      </c>
      <c r="D769" s="16" t="s">
        <v>60</v>
      </c>
      <c r="E769" s="17">
        <v>90.0</v>
      </c>
    </row>
    <row r="770">
      <c r="A770" s="16" t="s">
        <v>65</v>
      </c>
      <c r="B770" s="16" t="s">
        <v>73</v>
      </c>
      <c r="C770" s="16" t="s">
        <v>62</v>
      </c>
      <c r="D770" s="16" t="s">
        <v>57</v>
      </c>
      <c r="E770" s="17">
        <v>78.0</v>
      </c>
    </row>
    <row r="771">
      <c r="A771" s="16" t="s">
        <v>65</v>
      </c>
      <c r="B771" s="16" t="s">
        <v>73</v>
      </c>
      <c r="C771" s="16" t="s">
        <v>62</v>
      </c>
      <c r="D771" s="16" t="s">
        <v>58</v>
      </c>
      <c r="E771" s="17">
        <v>75.0</v>
      </c>
    </row>
    <row r="772">
      <c r="A772" s="16" t="s">
        <v>65</v>
      </c>
      <c r="B772" s="16" t="s">
        <v>73</v>
      </c>
      <c r="C772" s="16" t="s">
        <v>62</v>
      </c>
      <c r="D772" s="16" t="s">
        <v>59</v>
      </c>
      <c r="E772" s="17">
        <v>58.0</v>
      </c>
    </row>
    <row r="773">
      <c r="A773" s="16" t="s">
        <v>65</v>
      </c>
      <c r="B773" s="16" t="s">
        <v>73</v>
      </c>
      <c r="C773" s="16" t="s">
        <v>62</v>
      </c>
      <c r="D773" s="16" t="s">
        <v>60</v>
      </c>
      <c r="E773" s="17">
        <v>80.0</v>
      </c>
    </row>
    <row r="774">
      <c r="A774" s="16" t="s">
        <v>65</v>
      </c>
      <c r="B774" s="16" t="s">
        <v>73</v>
      </c>
      <c r="C774" s="16" t="s">
        <v>63</v>
      </c>
      <c r="D774" s="16" t="s">
        <v>57</v>
      </c>
      <c r="E774" s="17">
        <v>72.0</v>
      </c>
    </row>
    <row r="775">
      <c r="A775" s="16" t="s">
        <v>65</v>
      </c>
      <c r="B775" s="16" t="s">
        <v>73</v>
      </c>
      <c r="C775" s="16" t="s">
        <v>63</v>
      </c>
      <c r="D775" s="16" t="s">
        <v>58</v>
      </c>
      <c r="E775" s="17">
        <v>68.0</v>
      </c>
    </row>
    <row r="776">
      <c r="A776" s="16" t="s">
        <v>65</v>
      </c>
      <c r="B776" s="16" t="s">
        <v>73</v>
      </c>
      <c r="C776" s="16" t="s">
        <v>63</v>
      </c>
      <c r="D776" s="16" t="s">
        <v>59</v>
      </c>
      <c r="E776" s="17">
        <v>50.0</v>
      </c>
    </row>
    <row r="777">
      <c r="A777" s="16" t="s">
        <v>65</v>
      </c>
      <c r="B777" s="16" t="s">
        <v>73</v>
      </c>
      <c r="C777" s="16" t="s">
        <v>63</v>
      </c>
      <c r="D777" s="16" t="s">
        <v>60</v>
      </c>
      <c r="E777" s="17">
        <v>70.0</v>
      </c>
    </row>
    <row r="778">
      <c r="A778" s="16" t="s">
        <v>65</v>
      </c>
      <c r="B778" s="16" t="s">
        <v>73</v>
      </c>
      <c r="C778" s="16" t="s">
        <v>64</v>
      </c>
      <c r="D778" s="16" t="s">
        <v>57</v>
      </c>
      <c r="E778" s="17">
        <v>40.0</v>
      </c>
    </row>
    <row r="779">
      <c r="A779" s="16" t="s">
        <v>65</v>
      </c>
      <c r="B779" s="16" t="s">
        <v>73</v>
      </c>
      <c r="C779" s="16" t="s">
        <v>64</v>
      </c>
      <c r="D779" s="16" t="s">
        <v>58</v>
      </c>
      <c r="E779" s="17">
        <v>18.0</v>
      </c>
    </row>
    <row r="780">
      <c r="A780" s="16" t="s">
        <v>65</v>
      </c>
      <c r="B780" s="16" t="s">
        <v>73</v>
      </c>
      <c r="C780" s="16" t="s">
        <v>64</v>
      </c>
      <c r="D780" s="16" t="s">
        <v>59</v>
      </c>
      <c r="E780" s="17">
        <v>28.0</v>
      </c>
    </row>
    <row r="781">
      <c r="A781" s="16" t="s">
        <v>65</v>
      </c>
      <c r="B781" s="16" t="s">
        <v>73</v>
      </c>
      <c r="C781" s="16" t="s">
        <v>64</v>
      </c>
      <c r="D781" s="16" t="s">
        <v>60</v>
      </c>
      <c r="E781" s="17">
        <v>30.0</v>
      </c>
    </row>
    <row r="782">
      <c r="A782" s="16" t="s">
        <v>65</v>
      </c>
      <c r="B782" s="16" t="s">
        <v>74</v>
      </c>
      <c r="C782" s="16" t="s">
        <v>56</v>
      </c>
      <c r="D782" s="16" t="s">
        <v>57</v>
      </c>
      <c r="E782" s="17">
        <v>78.0</v>
      </c>
    </row>
    <row r="783">
      <c r="A783" s="16" t="s">
        <v>65</v>
      </c>
      <c r="B783" s="16" t="s">
        <v>74</v>
      </c>
      <c r="C783" s="16" t="s">
        <v>56</v>
      </c>
      <c r="D783" s="16" t="s">
        <v>58</v>
      </c>
      <c r="E783" s="17">
        <v>75.0</v>
      </c>
    </row>
    <row r="784">
      <c r="A784" s="16" t="s">
        <v>65</v>
      </c>
      <c r="B784" s="16" t="s">
        <v>74</v>
      </c>
      <c r="C784" s="16" t="s">
        <v>56</v>
      </c>
      <c r="D784" s="16" t="s">
        <v>59</v>
      </c>
      <c r="E784" s="17">
        <v>58.0</v>
      </c>
    </row>
    <row r="785">
      <c r="A785" s="16" t="s">
        <v>65</v>
      </c>
      <c r="B785" s="16" t="s">
        <v>74</v>
      </c>
      <c r="C785" s="16" t="s">
        <v>56</v>
      </c>
      <c r="D785" s="16" t="s">
        <v>60</v>
      </c>
      <c r="E785" s="17">
        <v>85.0</v>
      </c>
    </row>
    <row r="786">
      <c r="A786" s="16" t="s">
        <v>65</v>
      </c>
      <c r="B786" s="16" t="s">
        <v>74</v>
      </c>
      <c r="C786" s="16" t="s">
        <v>61</v>
      </c>
      <c r="D786" s="16" t="s">
        <v>57</v>
      </c>
      <c r="E786" s="17">
        <v>75.0</v>
      </c>
    </row>
    <row r="787">
      <c r="A787" s="16" t="s">
        <v>65</v>
      </c>
      <c r="B787" s="16" t="s">
        <v>74</v>
      </c>
      <c r="C787" s="16" t="s">
        <v>61</v>
      </c>
      <c r="D787" s="16" t="s">
        <v>58</v>
      </c>
      <c r="E787" s="17">
        <v>70.0</v>
      </c>
    </row>
    <row r="788">
      <c r="A788" s="16" t="s">
        <v>65</v>
      </c>
      <c r="B788" s="16" t="s">
        <v>74</v>
      </c>
      <c r="C788" s="16" t="s">
        <v>61</v>
      </c>
      <c r="D788" s="16" t="s">
        <v>59</v>
      </c>
      <c r="E788" s="17">
        <v>55.0</v>
      </c>
    </row>
    <row r="789">
      <c r="A789" s="16" t="s">
        <v>65</v>
      </c>
      <c r="B789" s="16" t="s">
        <v>74</v>
      </c>
      <c r="C789" s="16" t="s">
        <v>61</v>
      </c>
      <c r="D789" s="16" t="s">
        <v>60</v>
      </c>
      <c r="E789" s="17">
        <v>82.0</v>
      </c>
    </row>
    <row r="790">
      <c r="A790" s="16" t="s">
        <v>65</v>
      </c>
      <c r="B790" s="16" t="s">
        <v>74</v>
      </c>
      <c r="C790" s="16" t="s">
        <v>62</v>
      </c>
      <c r="D790" s="16" t="s">
        <v>57</v>
      </c>
      <c r="E790" s="17">
        <v>70.0</v>
      </c>
    </row>
    <row r="791">
      <c r="A791" s="16" t="s">
        <v>65</v>
      </c>
      <c r="B791" s="16" t="s">
        <v>74</v>
      </c>
      <c r="C791" s="16" t="s">
        <v>62</v>
      </c>
      <c r="D791" s="16" t="s">
        <v>58</v>
      </c>
      <c r="E791" s="17">
        <v>65.0</v>
      </c>
    </row>
    <row r="792">
      <c r="A792" s="16" t="s">
        <v>65</v>
      </c>
      <c r="B792" s="16" t="s">
        <v>74</v>
      </c>
      <c r="C792" s="16" t="s">
        <v>62</v>
      </c>
      <c r="D792" s="16" t="s">
        <v>59</v>
      </c>
      <c r="E792" s="17">
        <v>50.0</v>
      </c>
    </row>
    <row r="793">
      <c r="A793" s="16" t="s">
        <v>65</v>
      </c>
      <c r="B793" s="16" t="s">
        <v>74</v>
      </c>
      <c r="C793" s="16" t="s">
        <v>62</v>
      </c>
      <c r="D793" s="16" t="s">
        <v>60</v>
      </c>
      <c r="E793" s="17">
        <v>72.0</v>
      </c>
    </row>
    <row r="794">
      <c r="A794" s="16" t="s">
        <v>65</v>
      </c>
      <c r="B794" s="16" t="s">
        <v>74</v>
      </c>
      <c r="C794" s="16" t="s">
        <v>63</v>
      </c>
      <c r="D794" s="16" t="s">
        <v>57</v>
      </c>
      <c r="E794" s="17">
        <v>65.0</v>
      </c>
    </row>
    <row r="795">
      <c r="A795" s="16" t="s">
        <v>65</v>
      </c>
      <c r="B795" s="16" t="s">
        <v>74</v>
      </c>
      <c r="C795" s="16" t="s">
        <v>63</v>
      </c>
      <c r="D795" s="16" t="s">
        <v>58</v>
      </c>
      <c r="E795" s="17">
        <v>60.0</v>
      </c>
    </row>
    <row r="796">
      <c r="A796" s="16" t="s">
        <v>65</v>
      </c>
      <c r="B796" s="16" t="s">
        <v>74</v>
      </c>
      <c r="C796" s="16" t="s">
        <v>63</v>
      </c>
      <c r="D796" s="16" t="s">
        <v>59</v>
      </c>
      <c r="E796" s="17">
        <v>45.0</v>
      </c>
    </row>
    <row r="797">
      <c r="A797" s="16" t="s">
        <v>65</v>
      </c>
      <c r="B797" s="16" t="s">
        <v>74</v>
      </c>
      <c r="C797" s="16" t="s">
        <v>63</v>
      </c>
      <c r="D797" s="16" t="s">
        <v>60</v>
      </c>
      <c r="E797" s="17">
        <v>60.0</v>
      </c>
    </row>
    <row r="798">
      <c r="A798" s="16" t="s">
        <v>65</v>
      </c>
      <c r="B798" s="16" t="s">
        <v>74</v>
      </c>
      <c r="C798" s="16" t="s">
        <v>64</v>
      </c>
      <c r="D798" s="16" t="s">
        <v>57</v>
      </c>
      <c r="E798" s="17">
        <v>38.0</v>
      </c>
    </row>
    <row r="799">
      <c r="A799" s="16" t="s">
        <v>65</v>
      </c>
      <c r="B799" s="16" t="s">
        <v>74</v>
      </c>
      <c r="C799" s="16" t="s">
        <v>64</v>
      </c>
      <c r="D799" s="16" t="s">
        <v>58</v>
      </c>
      <c r="E799" s="17">
        <v>16.0</v>
      </c>
    </row>
    <row r="800">
      <c r="A800" s="16" t="s">
        <v>65</v>
      </c>
      <c r="B800" s="16" t="s">
        <v>74</v>
      </c>
      <c r="C800" s="16" t="s">
        <v>64</v>
      </c>
      <c r="D800" s="16" t="s">
        <v>59</v>
      </c>
      <c r="E800" s="17">
        <v>25.0</v>
      </c>
    </row>
    <row r="801">
      <c r="A801" s="16" t="s">
        <v>65</v>
      </c>
      <c r="B801" s="16" t="s">
        <v>74</v>
      </c>
      <c r="C801" s="16" t="s">
        <v>64</v>
      </c>
      <c r="D801" s="16" t="s">
        <v>60</v>
      </c>
      <c r="E801" s="17">
        <v>22.0</v>
      </c>
    </row>
    <row r="802">
      <c r="A802" s="16" t="s">
        <v>65</v>
      </c>
      <c r="B802" s="16" t="s">
        <v>75</v>
      </c>
      <c r="C802" s="16" t="s">
        <v>56</v>
      </c>
      <c r="D802" s="16" t="s">
        <v>57</v>
      </c>
      <c r="E802" s="17">
        <v>80.0</v>
      </c>
    </row>
    <row r="803">
      <c r="A803" s="16" t="s">
        <v>65</v>
      </c>
      <c r="B803" s="16" t="s">
        <v>75</v>
      </c>
      <c r="C803" s="16" t="s">
        <v>56</v>
      </c>
      <c r="D803" s="16" t="s">
        <v>58</v>
      </c>
      <c r="E803" s="17">
        <v>78.0</v>
      </c>
    </row>
    <row r="804">
      <c r="A804" s="16" t="s">
        <v>65</v>
      </c>
      <c r="B804" s="16" t="s">
        <v>75</v>
      </c>
      <c r="C804" s="16" t="s">
        <v>56</v>
      </c>
      <c r="D804" s="16" t="s">
        <v>59</v>
      </c>
      <c r="E804" s="17">
        <v>52.0</v>
      </c>
    </row>
    <row r="805">
      <c r="A805" s="16" t="s">
        <v>65</v>
      </c>
      <c r="B805" s="16" t="s">
        <v>75</v>
      </c>
      <c r="C805" s="16" t="s">
        <v>56</v>
      </c>
      <c r="D805" s="16" t="s">
        <v>60</v>
      </c>
      <c r="E805" s="17">
        <v>50.0</v>
      </c>
    </row>
    <row r="806">
      <c r="A806" s="16" t="s">
        <v>65</v>
      </c>
      <c r="B806" s="16" t="s">
        <v>75</v>
      </c>
      <c r="C806" s="16" t="s">
        <v>61</v>
      </c>
      <c r="D806" s="16" t="s">
        <v>57</v>
      </c>
      <c r="E806" s="17">
        <v>68.0</v>
      </c>
    </row>
    <row r="807">
      <c r="A807" s="16" t="s">
        <v>65</v>
      </c>
      <c r="B807" s="16" t="s">
        <v>75</v>
      </c>
      <c r="C807" s="16" t="s">
        <v>61</v>
      </c>
      <c r="D807" s="16" t="s">
        <v>58</v>
      </c>
      <c r="E807" s="17">
        <v>60.0</v>
      </c>
    </row>
    <row r="808">
      <c r="A808" s="16" t="s">
        <v>65</v>
      </c>
      <c r="B808" s="16" t="s">
        <v>75</v>
      </c>
      <c r="C808" s="16" t="s">
        <v>61</v>
      </c>
      <c r="D808" s="16" t="s">
        <v>59</v>
      </c>
      <c r="E808" s="17">
        <v>38.0</v>
      </c>
    </row>
    <row r="809">
      <c r="A809" s="16" t="s">
        <v>65</v>
      </c>
      <c r="B809" s="16" t="s">
        <v>75</v>
      </c>
      <c r="C809" s="16" t="s">
        <v>61</v>
      </c>
      <c r="D809" s="16" t="s">
        <v>60</v>
      </c>
      <c r="E809" s="17">
        <v>35.0</v>
      </c>
    </row>
    <row r="810">
      <c r="A810" s="16" t="s">
        <v>65</v>
      </c>
      <c r="B810" s="16" t="s">
        <v>75</v>
      </c>
      <c r="C810" s="16" t="s">
        <v>62</v>
      </c>
      <c r="D810" s="16" t="s">
        <v>57</v>
      </c>
      <c r="E810" s="17">
        <v>72.0</v>
      </c>
    </row>
    <row r="811">
      <c r="A811" s="16" t="s">
        <v>65</v>
      </c>
      <c r="B811" s="16" t="s">
        <v>75</v>
      </c>
      <c r="C811" s="16" t="s">
        <v>62</v>
      </c>
      <c r="D811" s="16" t="s">
        <v>58</v>
      </c>
      <c r="E811" s="17">
        <v>65.0</v>
      </c>
    </row>
    <row r="812">
      <c r="A812" s="16" t="s">
        <v>65</v>
      </c>
      <c r="B812" s="16" t="s">
        <v>75</v>
      </c>
      <c r="C812" s="16" t="s">
        <v>62</v>
      </c>
      <c r="D812" s="16" t="s">
        <v>59</v>
      </c>
      <c r="E812" s="17">
        <v>42.0</v>
      </c>
    </row>
    <row r="813">
      <c r="A813" s="16" t="s">
        <v>65</v>
      </c>
      <c r="B813" s="16" t="s">
        <v>75</v>
      </c>
      <c r="C813" s="16" t="s">
        <v>62</v>
      </c>
      <c r="D813" s="16" t="s">
        <v>60</v>
      </c>
      <c r="E813" s="17">
        <v>30.0</v>
      </c>
    </row>
    <row r="814">
      <c r="A814" s="16" t="s">
        <v>65</v>
      </c>
      <c r="B814" s="16" t="s">
        <v>75</v>
      </c>
      <c r="C814" s="16" t="s">
        <v>63</v>
      </c>
      <c r="D814" s="16" t="s">
        <v>57</v>
      </c>
      <c r="E814" s="17">
        <v>65.0</v>
      </c>
    </row>
    <row r="815">
      <c r="A815" s="16" t="s">
        <v>65</v>
      </c>
      <c r="B815" s="16" t="s">
        <v>75</v>
      </c>
      <c r="C815" s="16" t="s">
        <v>63</v>
      </c>
      <c r="D815" s="16" t="s">
        <v>58</v>
      </c>
      <c r="E815" s="17">
        <v>58.0</v>
      </c>
    </row>
    <row r="816">
      <c r="A816" s="16" t="s">
        <v>65</v>
      </c>
      <c r="B816" s="16" t="s">
        <v>75</v>
      </c>
      <c r="C816" s="16" t="s">
        <v>63</v>
      </c>
      <c r="D816" s="16" t="s">
        <v>59</v>
      </c>
      <c r="E816" s="17">
        <v>35.0</v>
      </c>
    </row>
    <row r="817">
      <c r="A817" s="16" t="s">
        <v>65</v>
      </c>
      <c r="B817" s="16" t="s">
        <v>75</v>
      </c>
      <c r="C817" s="16" t="s">
        <v>63</v>
      </c>
      <c r="D817" s="16" t="s">
        <v>60</v>
      </c>
      <c r="E817" s="17">
        <v>28.0</v>
      </c>
    </row>
    <row r="818">
      <c r="A818" s="16" t="s">
        <v>65</v>
      </c>
      <c r="B818" s="16" t="s">
        <v>75</v>
      </c>
      <c r="C818" s="16" t="s">
        <v>64</v>
      </c>
      <c r="D818" s="16" t="s">
        <v>57</v>
      </c>
      <c r="E818" s="17">
        <v>32.0</v>
      </c>
    </row>
    <row r="819">
      <c r="A819" s="16" t="s">
        <v>65</v>
      </c>
      <c r="B819" s="16" t="s">
        <v>75</v>
      </c>
      <c r="C819" s="16" t="s">
        <v>64</v>
      </c>
      <c r="D819" s="16" t="s">
        <v>58</v>
      </c>
      <c r="E819" s="17">
        <v>11.0</v>
      </c>
    </row>
    <row r="820">
      <c r="A820" s="16" t="s">
        <v>65</v>
      </c>
      <c r="B820" s="16" t="s">
        <v>75</v>
      </c>
      <c r="C820" s="16" t="s">
        <v>64</v>
      </c>
      <c r="D820" s="16" t="s">
        <v>59</v>
      </c>
      <c r="E820" s="17">
        <v>18.0</v>
      </c>
    </row>
    <row r="821">
      <c r="A821" s="16" t="s">
        <v>65</v>
      </c>
      <c r="B821" s="16" t="s">
        <v>75</v>
      </c>
      <c r="C821" s="16" t="s">
        <v>64</v>
      </c>
      <c r="D821" s="16" t="s">
        <v>60</v>
      </c>
      <c r="E821" s="17">
        <v>6.0</v>
      </c>
    </row>
    <row r="822">
      <c r="A822" s="16" t="s">
        <v>65</v>
      </c>
      <c r="B822" s="16" t="s">
        <v>76</v>
      </c>
      <c r="C822" s="16" t="s">
        <v>56</v>
      </c>
      <c r="D822" s="16" t="s">
        <v>57</v>
      </c>
      <c r="E822" s="17">
        <v>82.0</v>
      </c>
    </row>
    <row r="823">
      <c r="A823" s="16" t="s">
        <v>65</v>
      </c>
      <c r="B823" s="16" t="s">
        <v>76</v>
      </c>
      <c r="C823" s="16" t="s">
        <v>56</v>
      </c>
      <c r="D823" s="16" t="s">
        <v>58</v>
      </c>
      <c r="E823" s="17">
        <v>79.0</v>
      </c>
    </row>
    <row r="824">
      <c r="A824" s="16" t="s">
        <v>65</v>
      </c>
      <c r="B824" s="16" t="s">
        <v>76</v>
      </c>
      <c r="C824" s="16" t="s">
        <v>56</v>
      </c>
      <c r="D824" s="16" t="s">
        <v>59</v>
      </c>
      <c r="E824" s="17">
        <v>64.0</v>
      </c>
    </row>
    <row r="825">
      <c r="A825" s="16" t="s">
        <v>65</v>
      </c>
      <c r="B825" s="16" t="s">
        <v>76</v>
      </c>
      <c r="C825" s="16" t="s">
        <v>56</v>
      </c>
      <c r="D825" s="16" t="s">
        <v>60</v>
      </c>
      <c r="E825" s="17">
        <v>80.0</v>
      </c>
    </row>
    <row r="826">
      <c r="A826" s="16" t="s">
        <v>65</v>
      </c>
      <c r="B826" s="16" t="s">
        <v>76</v>
      </c>
      <c r="C826" s="16" t="s">
        <v>61</v>
      </c>
      <c r="D826" s="16" t="s">
        <v>57</v>
      </c>
      <c r="E826" s="17">
        <v>78.0</v>
      </c>
    </row>
    <row r="827">
      <c r="A827" s="16" t="s">
        <v>65</v>
      </c>
      <c r="B827" s="16" t="s">
        <v>76</v>
      </c>
      <c r="C827" s="16" t="s">
        <v>61</v>
      </c>
      <c r="D827" s="16" t="s">
        <v>58</v>
      </c>
      <c r="E827" s="17">
        <v>72.0</v>
      </c>
    </row>
    <row r="828">
      <c r="A828" s="16" t="s">
        <v>65</v>
      </c>
      <c r="B828" s="16" t="s">
        <v>76</v>
      </c>
      <c r="C828" s="16" t="s">
        <v>61</v>
      </c>
      <c r="D828" s="16" t="s">
        <v>59</v>
      </c>
      <c r="E828" s="17">
        <v>58.0</v>
      </c>
    </row>
    <row r="829">
      <c r="A829" s="16" t="s">
        <v>65</v>
      </c>
      <c r="B829" s="16" t="s">
        <v>76</v>
      </c>
      <c r="C829" s="16" t="s">
        <v>61</v>
      </c>
      <c r="D829" s="16" t="s">
        <v>60</v>
      </c>
      <c r="E829" s="17">
        <v>78.0</v>
      </c>
    </row>
    <row r="830">
      <c r="A830" s="16" t="s">
        <v>65</v>
      </c>
      <c r="B830" s="16" t="s">
        <v>76</v>
      </c>
      <c r="C830" s="16" t="s">
        <v>62</v>
      </c>
      <c r="D830" s="16" t="s">
        <v>57</v>
      </c>
      <c r="E830" s="17">
        <v>72.0</v>
      </c>
    </row>
    <row r="831">
      <c r="A831" s="16" t="s">
        <v>65</v>
      </c>
      <c r="B831" s="16" t="s">
        <v>76</v>
      </c>
      <c r="C831" s="16" t="s">
        <v>62</v>
      </c>
      <c r="D831" s="16" t="s">
        <v>58</v>
      </c>
      <c r="E831" s="17">
        <v>65.0</v>
      </c>
    </row>
    <row r="832">
      <c r="A832" s="16" t="s">
        <v>65</v>
      </c>
      <c r="B832" s="16" t="s">
        <v>76</v>
      </c>
      <c r="C832" s="16" t="s">
        <v>62</v>
      </c>
      <c r="D832" s="16" t="s">
        <v>59</v>
      </c>
      <c r="E832" s="17">
        <v>50.0</v>
      </c>
    </row>
    <row r="833">
      <c r="A833" s="16" t="s">
        <v>65</v>
      </c>
      <c r="B833" s="16" t="s">
        <v>76</v>
      </c>
      <c r="C833" s="16" t="s">
        <v>62</v>
      </c>
      <c r="D833" s="16" t="s">
        <v>60</v>
      </c>
      <c r="E833" s="17">
        <v>65.0</v>
      </c>
    </row>
    <row r="834">
      <c r="A834" s="16" t="s">
        <v>65</v>
      </c>
      <c r="B834" s="16" t="s">
        <v>76</v>
      </c>
      <c r="C834" s="16" t="s">
        <v>63</v>
      </c>
      <c r="D834" s="16" t="s">
        <v>57</v>
      </c>
      <c r="E834" s="17">
        <v>68.0</v>
      </c>
    </row>
    <row r="835">
      <c r="A835" s="16" t="s">
        <v>65</v>
      </c>
      <c r="B835" s="16" t="s">
        <v>76</v>
      </c>
      <c r="C835" s="16" t="s">
        <v>63</v>
      </c>
      <c r="D835" s="16" t="s">
        <v>58</v>
      </c>
      <c r="E835" s="17">
        <v>60.0</v>
      </c>
    </row>
    <row r="836">
      <c r="A836" s="16" t="s">
        <v>65</v>
      </c>
      <c r="B836" s="16" t="s">
        <v>76</v>
      </c>
      <c r="C836" s="16" t="s">
        <v>63</v>
      </c>
      <c r="D836" s="16" t="s">
        <v>59</v>
      </c>
      <c r="E836" s="17">
        <v>45.0</v>
      </c>
    </row>
    <row r="837">
      <c r="A837" s="16" t="s">
        <v>65</v>
      </c>
      <c r="B837" s="16" t="s">
        <v>76</v>
      </c>
      <c r="C837" s="16" t="s">
        <v>63</v>
      </c>
      <c r="D837" s="16" t="s">
        <v>60</v>
      </c>
      <c r="E837" s="17">
        <v>50.0</v>
      </c>
    </row>
    <row r="838">
      <c r="A838" s="16" t="s">
        <v>65</v>
      </c>
      <c r="B838" s="16" t="s">
        <v>76</v>
      </c>
      <c r="C838" s="16" t="s">
        <v>64</v>
      </c>
      <c r="D838" s="16" t="s">
        <v>57</v>
      </c>
      <c r="E838" s="17">
        <v>44.0</v>
      </c>
    </row>
    <row r="839">
      <c r="A839" s="16" t="s">
        <v>65</v>
      </c>
      <c r="B839" s="16" t="s">
        <v>76</v>
      </c>
      <c r="C839" s="16" t="s">
        <v>64</v>
      </c>
      <c r="D839" s="16" t="s">
        <v>58</v>
      </c>
      <c r="E839" s="17">
        <v>19.0</v>
      </c>
    </row>
    <row r="840">
      <c r="A840" s="16" t="s">
        <v>65</v>
      </c>
      <c r="B840" s="16" t="s">
        <v>76</v>
      </c>
      <c r="C840" s="16" t="s">
        <v>64</v>
      </c>
      <c r="D840" s="16" t="s">
        <v>59</v>
      </c>
      <c r="E840" s="17">
        <v>30.0</v>
      </c>
    </row>
    <row r="841">
      <c r="A841" s="16" t="s">
        <v>65</v>
      </c>
      <c r="B841" s="16" t="s">
        <v>76</v>
      </c>
      <c r="C841" s="16" t="s">
        <v>64</v>
      </c>
      <c r="D841" s="16" t="s">
        <v>60</v>
      </c>
      <c r="E841" s="17">
        <v>20.0</v>
      </c>
    </row>
    <row r="842">
      <c r="A842" s="16" t="s">
        <v>65</v>
      </c>
      <c r="B842" s="16" t="s">
        <v>77</v>
      </c>
      <c r="C842" s="16" t="s">
        <v>56</v>
      </c>
      <c r="D842" s="16" t="s">
        <v>57</v>
      </c>
      <c r="E842" s="17">
        <v>76.0</v>
      </c>
    </row>
    <row r="843">
      <c r="A843" s="16" t="s">
        <v>65</v>
      </c>
      <c r="B843" s="16" t="s">
        <v>77</v>
      </c>
      <c r="C843" s="16" t="s">
        <v>56</v>
      </c>
      <c r="D843" s="16" t="s">
        <v>58</v>
      </c>
      <c r="E843" s="17">
        <v>73.0</v>
      </c>
    </row>
    <row r="844">
      <c r="A844" s="16" t="s">
        <v>65</v>
      </c>
      <c r="B844" s="16" t="s">
        <v>77</v>
      </c>
      <c r="C844" s="16" t="s">
        <v>56</v>
      </c>
      <c r="D844" s="16" t="s">
        <v>59</v>
      </c>
      <c r="E844" s="17">
        <v>48.0</v>
      </c>
    </row>
    <row r="845">
      <c r="A845" s="16" t="s">
        <v>65</v>
      </c>
      <c r="B845" s="16" t="s">
        <v>77</v>
      </c>
      <c r="C845" s="16" t="s">
        <v>56</v>
      </c>
      <c r="D845" s="16" t="s">
        <v>60</v>
      </c>
      <c r="E845" s="17">
        <v>62.0</v>
      </c>
    </row>
    <row r="846">
      <c r="A846" s="16" t="s">
        <v>65</v>
      </c>
      <c r="B846" s="16" t="s">
        <v>77</v>
      </c>
      <c r="C846" s="16" t="s">
        <v>61</v>
      </c>
      <c r="D846" s="16" t="s">
        <v>57</v>
      </c>
      <c r="E846" s="17">
        <v>68.0</v>
      </c>
    </row>
    <row r="847">
      <c r="A847" s="16" t="s">
        <v>65</v>
      </c>
      <c r="B847" s="16" t="s">
        <v>77</v>
      </c>
      <c r="C847" s="16" t="s">
        <v>61</v>
      </c>
      <c r="D847" s="16" t="s">
        <v>58</v>
      </c>
      <c r="E847" s="17">
        <v>62.0</v>
      </c>
    </row>
    <row r="848">
      <c r="A848" s="16" t="s">
        <v>65</v>
      </c>
      <c r="B848" s="16" t="s">
        <v>77</v>
      </c>
      <c r="C848" s="16" t="s">
        <v>61</v>
      </c>
      <c r="D848" s="16" t="s">
        <v>59</v>
      </c>
      <c r="E848" s="17">
        <v>38.0</v>
      </c>
    </row>
    <row r="849">
      <c r="A849" s="16" t="s">
        <v>65</v>
      </c>
      <c r="B849" s="16" t="s">
        <v>77</v>
      </c>
      <c r="C849" s="16" t="s">
        <v>61</v>
      </c>
      <c r="D849" s="16" t="s">
        <v>60</v>
      </c>
      <c r="E849" s="17">
        <v>55.0</v>
      </c>
    </row>
    <row r="850">
      <c r="A850" s="16" t="s">
        <v>65</v>
      </c>
      <c r="B850" s="16" t="s">
        <v>77</v>
      </c>
      <c r="C850" s="16" t="s">
        <v>62</v>
      </c>
      <c r="D850" s="16" t="s">
        <v>57</v>
      </c>
      <c r="E850" s="17">
        <v>64.0</v>
      </c>
    </row>
    <row r="851">
      <c r="A851" s="16" t="s">
        <v>65</v>
      </c>
      <c r="B851" s="16" t="s">
        <v>77</v>
      </c>
      <c r="C851" s="16" t="s">
        <v>62</v>
      </c>
      <c r="D851" s="16" t="s">
        <v>58</v>
      </c>
      <c r="E851" s="17">
        <v>56.0</v>
      </c>
    </row>
    <row r="852">
      <c r="A852" s="16" t="s">
        <v>65</v>
      </c>
      <c r="B852" s="16" t="s">
        <v>77</v>
      </c>
      <c r="C852" s="16" t="s">
        <v>62</v>
      </c>
      <c r="D852" s="16" t="s">
        <v>59</v>
      </c>
      <c r="E852" s="17">
        <v>35.0</v>
      </c>
    </row>
    <row r="853">
      <c r="A853" s="16" t="s">
        <v>65</v>
      </c>
      <c r="B853" s="16" t="s">
        <v>77</v>
      </c>
      <c r="C853" s="16" t="s">
        <v>62</v>
      </c>
      <c r="D853" s="16" t="s">
        <v>60</v>
      </c>
      <c r="E853" s="17">
        <v>40.0</v>
      </c>
    </row>
    <row r="854">
      <c r="A854" s="16" t="s">
        <v>65</v>
      </c>
      <c r="B854" s="16" t="s">
        <v>77</v>
      </c>
      <c r="C854" s="16" t="s">
        <v>63</v>
      </c>
      <c r="D854" s="16" t="s">
        <v>57</v>
      </c>
      <c r="E854" s="17">
        <v>58.0</v>
      </c>
    </row>
    <row r="855">
      <c r="A855" s="16" t="s">
        <v>65</v>
      </c>
      <c r="B855" s="16" t="s">
        <v>77</v>
      </c>
      <c r="C855" s="16" t="s">
        <v>63</v>
      </c>
      <c r="D855" s="16" t="s">
        <v>58</v>
      </c>
      <c r="E855" s="17">
        <v>50.0</v>
      </c>
    </row>
    <row r="856">
      <c r="A856" s="16" t="s">
        <v>65</v>
      </c>
      <c r="B856" s="16" t="s">
        <v>77</v>
      </c>
      <c r="C856" s="16" t="s">
        <v>63</v>
      </c>
      <c r="D856" s="16" t="s">
        <v>59</v>
      </c>
      <c r="E856" s="17">
        <v>30.0</v>
      </c>
    </row>
    <row r="857">
      <c r="A857" s="16" t="s">
        <v>65</v>
      </c>
      <c r="B857" s="16" t="s">
        <v>77</v>
      </c>
      <c r="C857" s="16" t="s">
        <v>63</v>
      </c>
      <c r="D857" s="16" t="s">
        <v>60</v>
      </c>
      <c r="E857" s="17">
        <v>32.0</v>
      </c>
    </row>
    <row r="858">
      <c r="A858" s="16" t="s">
        <v>65</v>
      </c>
      <c r="B858" s="16" t="s">
        <v>77</v>
      </c>
      <c r="C858" s="16" t="s">
        <v>64</v>
      </c>
      <c r="D858" s="16" t="s">
        <v>57</v>
      </c>
      <c r="E858" s="17">
        <v>38.0</v>
      </c>
    </row>
    <row r="859">
      <c r="A859" s="16" t="s">
        <v>65</v>
      </c>
      <c r="B859" s="16" t="s">
        <v>77</v>
      </c>
      <c r="C859" s="16" t="s">
        <v>64</v>
      </c>
      <c r="D859" s="16" t="s">
        <v>58</v>
      </c>
      <c r="E859" s="17">
        <v>15.0</v>
      </c>
    </row>
    <row r="860">
      <c r="A860" s="16" t="s">
        <v>65</v>
      </c>
      <c r="B860" s="16" t="s">
        <v>77</v>
      </c>
      <c r="C860" s="16" t="s">
        <v>64</v>
      </c>
      <c r="D860" s="16" t="s">
        <v>59</v>
      </c>
      <c r="E860" s="17">
        <v>24.0</v>
      </c>
    </row>
    <row r="861">
      <c r="A861" s="16" t="s">
        <v>65</v>
      </c>
      <c r="B861" s="16" t="s">
        <v>77</v>
      </c>
      <c r="C861" s="16" t="s">
        <v>64</v>
      </c>
      <c r="D861" s="16" t="s">
        <v>60</v>
      </c>
      <c r="E861" s="17">
        <v>10.0</v>
      </c>
    </row>
    <row r="862">
      <c r="A862" s="16" t="s">
        <v>65</v>
      </c>
      <c r="B862" s="16" t="s">
        <v>78</v>
      </c>
      <c r="C862" s="16" t="s">
        <v>56</v>
      </c>
      <c r="D862" s="16" t="s">
        <v>57</v>
      </c>
      <c r="E862" s="17">
        <v>74.0</v>
      </c>
    </row>
    <row r="863">
      <c r="A863" s="16" t="s">
        <v>65</v>
      </c>
      <c r="B863" s="16" t="s">
        <v>78</v>
      </c>
      <c r="C863" s="16" t="s">
        <v>56</v>
      </c>
      <c r="D863" s="16" t="s">
        <v>58</v>
      </c>
      <c r="E863" s="17">
        <v>71.0</v>
      </c>
    </row>
    <row r="864">
      <c r="A864" s="16" t="s">
        <v>65</v>
      </c>
      <c r="B864" s="16" t="s">
        <v>78</v>
      </c>
      <c r="C864" s="16" t="s">
        <v>56</v>
      </c>
      <c r="D864" s="16" t="s">
        <v>59</v>
      </c>
      <c r="E864" s="17">
        <v>45.0</v>
      </c>
    </row>
    <row r="865">
      <c r="A865" s="16" t="s">
        <v>65</v>
      </c>
      <c r="B865" s="16" t="s">
        <v>78</v>
      </c>
      <c r="C865" s="16" t="s">
        <v>56</v>
      </c>
      <c r="D865" s="16" t="s">
        <v>60</v>
      </c>
      <c r="E865" s="17">
        <v>38.0</v>
      </c>
    </row>
    <row r="866">
      <c r="A866" s="16" t="s">
        <v>65</v>
      </c>
      <c r="B866" s="16" t="s">
        <v>78</v>
      </c>
      <c r="C866" s="16" t="s">
        <v>61</v>
      </c>
      <c r="D866" s="16" t="s">
        <v>57</v>
      </c>
      <c r="E866" s="17">
        <v>62.0</v>
      </c>
    </row>
    <row r="867">
      <c r="A867" s="16" t="s">
        <v>65</v>
      </c>
      <c r="B867" s="16" t="s">
        <v>78</v>
      </c>
      <c r="C867" s="16" t="s">
        <v>61</v>
      </c>
      <c r="D867" s="16" t="s">
        <v>58</v>
      </c>
      <c r="E867" s="17">
        <v>55.0</v>
      </c>
    </row>
    <row r="868">
      <c r="A868" s="16" t="s">
        <v>65</v>
      </c>
      <c r="B868" s="16" t="s">
        <v>78</v>
      </c>
      <c r="C868" s="16" t="s">
        <v>61</v>
      </c>
      <c r="D868" s="16" t="s">
        <v>59</v>
      </c>
      <c r="E868" s="17">
        <v>32.0</v>
      </c>
    </row>
    <row r="869">
      <c r="A869" s="16" t="s">
        <v>65</v>
      </c>
      <c r="B869" s="16" t="s">
        <v>78</v>
      </c>
      <c r="C869" s="16" t="s">
        <v>61</v>
      </c>
      <c r="D869" s="16" t="s">
        <v>60</v>
      </c>
      <c r="E869" s="17">
        <v>25.0</v>
      </c>
    </row>
    <row r="870">
      <c r="A870" s="16" t="s">
        <v>65</v>
      </c>
      <c r="B870" s="16" t="s">
        <v>78</v>
      </c>
      <c r="C870" s="16" t="s">
        <v>62</v>
      </c>
      <c r="D870" s="16" t="s">
        <v>57</v>
      </c>
      <c r="E870" s="17">
        <v>60.0</v>
      </c>
    </row>
    <row r="871">
      <c r="A871" s="16" t="s">
        <v>65</v>
      </c>
      <c r="B871" s="16" t="s">
        <v>78</v>
      </c>
      <c r="C871" s="16" t="s">
        <v>62</v>
      </c>
      <c r="D871" s="16" t="s">
        <v>58</v>
      </c>
      <c r="E871" s="17">
        <v>52.0</v>
      </c>
    </row>
    <row r="872">
      <c r="A872" s="16" t="s">
        <v>65</v>
      </c>
      <c r="B872" s="16" t="s">
        <v>78</v>
      </c>
      <c r="C872" s="16" t="s">
        <v>62</v>
      </c>
      <c r="D872" s="16" t="s">
        <v>59</v>
      </c>
      <c r="E872" s="17">
        <v>30.0</v>
      </c>
    </row>
    <row r="873">
      <c r="A873" s="16" t="s">
        <v>65</v>
      </c>
      <c r="B873" s="16" t="s">
        <v>78</v>
      </c>
      <c r="C873" s="16" t="s">
        <v>62</v>
      </c>
      <c r="D873" s="16" t="s">
        <v>60</v>
      </c>
      <c r="E873" s="17">
        <v>22.0</v>
      </c>
    </row>
    <row r="874">
      <c r="A874" s="16" t="s">
        <v>65</v>
      </c>
      <c r="B874" s="16" t="s">
        <v>78</v>
      </c>
      <c r="C874" s="16" t="s">
        <v>63</v>
      </c>
      <c r="D874" s="16" t="s">
        <v>57</v>
      </c>
      <c r="E874" s="17">
        <v>55.0</v>
      </c>
    </row>
    <row r="875">
      <c r="A875" s="16" t="s">
        <v>65</v>
      </c>
      <c r="B875" s="16" t="s">
        <v>78</v>
      </c>
      <c r="C875" s="16" t="s">
        <v>63</v>
      </c>
      <c r="D875" s="16" t="s">
        <v>58</v>
      </c>
      <c r="E875" s="17">
        <v>48.0</v>
      </c>
    </row>
    <row r="876">
      <c r="A876" s="16" t="s">
        <v>65</v>
      </c>
      <c r="B876" s="16" t="s">
        <v>78</v>
      </c>
      <c r="C876" s="16" t="s">
        <v>63</v>
      </c>
      <c r="D876" s="16" t="s">
        <v>59</v>
      </c>
      <c r="E876" s="17">
        <v>28.0</v>
      </c>
    </row>
    <row r="877">
      <c r="A877" s="16" t="s">
        <v>65</v>
      </c>
      <c r="B877" s="16" t="s">
        <v>78</v>
      </c>
      <c r="C877" s="16" t="s">
        <v>63</v>
      </c>
      <c r="D877" s="16" t="s">
        <v>60</v>
      </c>
      <c r="E877" s="17">
        <v>20.0</v>
      </c>
    </row>
    <row r="878">
      <c r="A878" s="16" t="s">
        <v>65</v>
      </c>
      <c r="B878" s="16" t="s">
        <v>78</v>
      </c>
      <c r="C878" s="16" t="s">
        <v>64</v>
      </c>
      <c r="D878" s="16" t="s">
        <v>57</v>
      </c>
      <c r="E878" s="17">
        <v>34.0</v>
      </c>
    </row>
    <row r="879">
      <c r="A879" s="16" t="s">
        <v>65</v>
      </c>
      <c r="B879" s="16" t="s">
        <v>78</v>
      </c>
      <c r="C879" s="16" t="s">
        <v>64</v>
      </c>
      <c r="D879" s="16" t="s">
        <v>58</v>
      </c>
      <c r="E879" s="17">
        <v>12.0</v>
      </c>
    </row>
    <row r="880">
      <c r="A880" s="16" t="s">
        <v>65</v>
      </c>
      <c r="B880" s="16" t="s">
        <v>78</v>
      </c>
      <c r="C880" s="16" t="s">
        <v>64</v>
      </c>
      <c r="D880" s="16" t="s">
        <v>59</v>
      </c>
      <c r="E880" s="17">
        <v>19.0</v>
      </c>
    </row>
    <row r="881">
      <c r="A881" s="16" t="s">
        <v>65</v>
      </c>
      <c r="B881" s="16" t="s">
        <v>78</v>
      </c>
      <c r="C881" s="16" t="s">
        <v>64</v>
      </c>
      <c r="D881" s="16" t="s">
        <v>60</v>
      </c>
      <c r="E881" s="17">
        <v>4.0</v>
      </c>
    </row>
    <row r="882">
      <c r="A882" s="16" t="s">
        <v>65</v>
      </c>
      <c r="B882" s="16" t="s">
        <v>79</v>
      </c>
      <c r="C882" s="16" t="s">
        <v>56</v>
      </c>
      <c r="D882" s="16" t="s">
        <v>57</v>
      </c>
      <c r="E882" s="17">
        <v>75.0</v>
      </c>
    </row>
    <row r="883">
      <c r="A883" s="16" t="s">
        <v>65</v>
      </c>
      <c r="B883" s="16" t="s">
        <v>79</v>
      </c>
      <c r="C883" s="16" t="s">
        <v>56</v>
      </c>
      <c r="D883" s="16" t="s">
        <v>58</v>
      </c>
      <c r="E883" s="17">
        <v>72.0</v>
      </c>
    </row>
    <row r="884">
      <c r="A884" s="16" t="s">
        <v>65</v>
      </c>
      <c r="B884" s="16" t="s">
        <v>79</v>
      </c>
      <c r="C884" s="16" t="s">
        <v>56</v>
      </c>
      <c r="D884" s="16" t="s">
        <v>59</v>
      </c>
      <c r="E884" s="17">
        <v>48.0</v>
      </c>
    </row>
    <row r="885">
      <c r="A885" s="16" t="s">
        <v>65</v>
      </c>
      <c r="B885" s="16" t="s">
        <v>79</v>
      </c>
      <c r="C885" s="16" t="s">
        <v>56</v>
      </c>
      <c r="D885" s="16" t="s">
        <v>60</v>
      </c>
      <c r="E885" s="17">
        <v>55.0</v>
      </c>
    </row>
    <row r="886">
      <c r="A886" s="16" t="s">
        <v>65</v>
      </c>
      <c r="B886" s="16" t="s">
        <v>79</v>
      </c>
      <c r="C886" s="16" t="s">
        <v>61</v>
      </c>
      <c r="D886" s="16" t="s">
        <v>57</v>
      </c>
      <c r="E886" s="17">
        <v>65.0</v>
      </c>
    </row>
    <row r="887">
      <c r="A887" s="16" t="s">
        <v>65</v>
      </c>
      <c r="B887" s="16" t="s">
        <v>79</v>
      </c>
      <c r="C887" s="16" t="s">
        <v>61</v>
      </c>
      <c r="D887" s="16" t="s">
        <v>58</v>
      </c>
      <c r="E887" s="17">
        <v>58.0</v>
      </c>
    </row>
    <row r="888">
      <c r="A888" s="16" t="s">
        <v>65</v>
      </c>
      <c r="B888" s="16" t="s">
        <v>79</v>
      </c>
      <c r="C888" s="16" t="s">
        <v>61</v>
      </c>
      <c r="D888" s="16" t="s">
        <v>59</v>
      </c>
      <c r="E888" s="17">
        <v>35.0</v>
      </c>
    </row>
    <row r="889">
      <c r="A889" s="16" t="s">
        <v>65</v>
      </c>
      <c r="B889" s="16" t="s">
        <v>79</v>
      </c>
      <c r="C889" s="16" t="s">
        <v>61</v>
      </c>
      <c r="D889" s="16" t="s">
        <v>60</v>
      </c>
      <c r="E889" s="17">
        <v>45.0</v>
      </c>
    </row>
    <row r="890">
      <c r="A890" s="16" t="s">
        <v>65</v>
      </c>
      <c r="B890" s="16" t="s">
        <v>79</v>
      </c>
      <c r="C890" s="16" t="s">
        <v>62</v>
      </c>
      <c r="D890" s="16" t="s">
        <v>57</v>
      </c>
      <c r="E890" s="17">
        <v>62.0</v>
      </c>
    </row>
    <row r="891">
      <c r="A891" s="16" t="s">
        <v>65</v>
      </c>
      <c r="B891" s="16" t="s">
        <v>79</v>
      </c>
      <c r="C891" s="16" t="s">
        <v>62</v>
      </c>
      <c r="D891" s="16" t="s">
        <v>58</v>
      </c>
      <c r="E891" s="17">
        <v>54.0</v>
      </c>
    </row>
    <row r="892">
      <c r="A892" s="16" t="s">
        <v>65</v>
      </c>
      <c r="B892" s="16" t="s">
        <v>79</v>
      </c>
      <c r="C892" s="16" t="s">
        <v>62</v>
      </c>
      <c r="D892" s="16" t="s">
        <v>59</v>
      </c>
      <c r="E892" s="17">
        <v>32.0</v>
      </c>
    </row>
    <row r="893">
      <c r="A893" s="16" t="s">
        <v>65</v>
      </c>
      <c r="B893" s="16" t="s">
        <v>79</v>
      </c>
      <c r="C893" s="16" t="s">
        <v>62</v>
      </c>
      <c r="D893" s="16" t="s">
        <v>60</v>
      </c>
      <c r="E893" s="17">
        <v>30.0</v>
      </c>
    </row>
    <row r="894">
      <c r="A894" s="16" t="s">
        <v>65</v>
      </c>
      <c r="B894" s="16" t="s">
        <v>79</v>
      </c>
      <c r="C894" s="16" t="s">
        <v>63</v>
      </c>
      <c r="D894" s="16" t="s">
        <v>57</v>
      </c>
      <c r="E894" s="17">
        <v>58.0</v>
      </c>
    </row>
    <row r="895">
      <c r="A895" s="16" t="s">
        <v>65</v>
      </c>
      <c r="B895" s="16" t="s">
        <v>79</v>
      </c>
      <c r="C895" s="16" t="s">
        <v>63</v>
      </c>
      <c r="D895" s="16" t="s">
        <v>58</v>
      </c>
      <c r="E895" s="17">
        <v>50.0</v>
      </c>
    </row>
    <row r="896">
      <c r="A896" s="16" t="s">
        <v>65</v>
      </c>
      <c r="B896" s="16" t="s">
        <v>79</v>
      </c>
      <c r="C896" s="16" t="s">
        <v>63</v>
      </c>
      <c r="D896" s="16" t="s">
        <v>59</v>
      </c>
      <c r="E896" s="17">
        <v>30.0</v>
      </c>
    </row>
    <row r="897">
      <c r="A897" s="16" t="s">
        <v>65</v>
      </c>
      <c r="B897" s="16" t="s">
        <v>79</v>
      </c>
      <c r="C897" s="16" t="s">
        <v>63</v>
      </c>
      <c r="D897" s="16" t="s">
        <v>60</v>
      </c>
      <c r="E897" s="17">
        <v>28.0</v>
      </c>
    </row>
    <row r="898">
      <c r="A898" s="16" t="s">
        <v>65</v>
      </c>
      <c r="B898" s="16" t="s">
        <v>79</v>
      </c>
      <c r="C898" s="16" t="s">
        <v>64</v>
      </c>
      <c r="D898" s="16" t="s">
        <v>57</v>
      </c>
      <c r="E898" s="17">
        <v>30.0</v>
      </c>
    </row>
    <row r="899">
      <c r="A899" s="16" t="s">
        <v>65</v>
      </c>
      <c r="B899" s="16" t="s">
        <v>79</v>
      </c>
      <c r="C899" s="16" t="s">
        <v>64</v>
      </c>
      <c r="D899" s="16" t="s">
        <v>58</v>
      </c>
      <c r="E899" s="17">
        <v>10.0</v>
      </c>
    </row>
    <row r="900">
      <c r="A900" s="16" t="s">
        <v>65</v>
      </c>
      <c r="B900" s="16" t="s">
        <v>79</v>
      </c>
      <c r="C900" s="16" t="s">
        <v>64</v>
      </c>
      <c r="D900" s="16" t="s">
        <v>59</v>
      </c>
      <c r="E900" s="17">
        <v>16.0</v>
      </c>
    </row>
    <row r="901">
      <c r="A901" s="16" t="s">
        <v>65</v>
      </c>
      <c r="B901" s="16" t="s">
        <v>79</v>
      </c>
      <c r="C901" s="16" t="s">
        <v>64</v>
      </c>
      <c r="D901" s="16" t="s">
        <v>60</v>
      </c>
      <c r="E901" s="17">
        <v>6.0</v>
      </c>
    </row>
    <row r="902">
      <c r="A902" s="16" t="s">
        <v>65</v>
      </c>
      <c r="B902" s="16" t="s">
        <v>80</v>
      </c>
      <c r="C902" s="16" t="s">
        <v>56</v>
      </c>
      <c r="D902" s="16" t="s">
        <v>57</v>
      </c>
      <c r="E902" s="17">
        <v>73.0</v>
      </c>
    </row>
    <row r="903">
      <c r="A903" s="16" t="s">
        <v>65</v>
      </c>
      <c r="B903" s="16" t="s">
        <v>80</v>
      </c>
      <c r="C903" s="16" t="s">
        <v>56</v>
      </c>
      <c r="D903" s="16" t="s">
        <v>58</v>
      </c>
      <c r="E903" s="17">
        <v>70.0</v>
      </c>
    </row>
    <row r="904">
      <c r="A904" s="16" t="s">
        <v>65</v>
      </c>
      <c r="B904" s="16" t="s">
        <v>80</v>
      </c>
      <c r="C904" s="16" t="s">
        <v>56</v>
      </c>
      <c r="D904" s="16" t="s">
        <v>59</v>
      </c>
      <c r="E904" s="17">
        <v>42.0</v>
      </c>
    </row>
    <row r="905">
      <c r="A905" s="16" t="s">
        <v>65</v>
      </c>
      <c r="B905" s="16" t="s">
        <v>80</v>
      </c>
      <c r="C905" s="16" t="s">
        <v>56</v>
      </c>
      <c r="D905" s="16" t="s">
        <v>60</v>
      </c>
      <c r="E905" s="17">
        <v>60.0</v>
      </c>
    </row>
    <row r="906">
      <c r="A906" s="16" t="s">
        <v>65</v>
      </c>
      <c r="B906" s="16" t="s">
        <v>80</v>
      </c>
      <c r="C906" s="16" t="s">
        <v>61</v>
      </c>
      <c r="D906" s="16" t="s">
        <v>57</v>
      </c>
      <c r="E906" s="17">
        <v>64.0</v>
      </c>
    </row>
    <row r="907">
      <c r="A907" s="16" t="s">
        <v>65</v>
      </c>
      <c r="B907" s="16" t="s">
        <v>80</v>
      </c>
      <c r="C907" s="16" t="s">
        <v>61</v>
      </c>
      <c r="D907" s="16" t="s">
        <v>58</v>
      </c>
      <c r="E907" s="17">
        <v>58.0</v>
      </c>
    </row>
    <row r="908">
      <c r="A908" s="16" t="s">
        <v>65</v>
      </c>
      <c r="B908" s="16" t="s">
        <v>80</v>
      </c>
      <c r="C908" s="16" t="s">
        <v>61</v>
      </c>
      <c r="D908" s="16" t="s">
        <v>59</v>
      </c>
      <c r="E908" s="17">
        <v>32.0</v>
      </c>
    </row>
    <row r="909">
      <c r="A909" s="16" t="s">
        <v>65</v>
      </c>
      <c r="B909" s="16" t="s">
        <v>80</v>
      </c>
      <c r="C909" s="16" t="s">
        <v>61</v>
      </c>
      <c r="D909" s="16" t="s">
        <v>60</v>
      </c>
      <c r="E909" s="17">
        <v>52.0</v>
      </c>
    </row>
    <row r="910">
      <c r="A910" s="16" t="s">
        <v>65</v>
      </c>
      <c r="B910" s="16" t="s">
        <v>80</v>
      </c>
      <c r="C910" s="16" t="s">
        <v>62</v>
      </c>
      <c r="D910" s="16" t="s">
        <v>57</v>
      </c>
      <c r="E910" s="17">
        <v>60.0</v>
      </c>
    </row>
    <row r="911">
      <c r="A911" s="16" t="s">
        <v>65</v>
      </c>
      <c r="B911" s="16" t="s">
        <v>80</v>
      </c>
      <c r="C911" s="16" t="s">
        <v>62</v>
      </c>
      <c r="D911" s="16" t="s">
        <v>58</v>
      </c>
      <c r="E911" s="17">
        <v>52.0</v>
      </c>
    </row>
    <row r="912">
      <c r="A912" s="16" t="s">
        <v>65</v>
      </c>
      <c r="B912" s="16" t="s">
        <v>80</v>
      </c>
      <c r="C912" s="16" t="s">
        <v>62</v>
      </c>
      <c r="D912" s="16" t="s">
        <v>59</v>
      </c>
      <c r="E912" s="17">
        <v>30.0</v>
      </c>
    </row>
    <row r="913">
      <c r="A913" s="16" t="s">
        <v>65</v>
      </c>
      <c r="B913" s="16" t="s">
        <v>80</v>
      </c>
      <c r="C913" s="16" t="s">
        <v>62</v>
      </c>
      <c r="D913" s="16" t="s">
        <v>60</v>
      </c>
      <c r="E913" s="17">
        <v>35.0</v>
      </c>
    </row>
    <row r="914">
      <c r="A914" s="16" t="s">
        <v>65</v>
      </c>
      <c r="B914" s="16" t="s">
        <v>80</v>
      </c>
      <c r="C914" s="16" t="s">
        <v>63</v>
      </c>
      <c r="D914" s="16" t="s">
        <v>57</v>
      </c>
      <c r="E914" s="17">
        <v>55.0</v>
      </c>
    </row>
    <row r="915">
      <c r="A915" s="16" t="s">
        <v>65</v>
      </c>
      <c r="B915" s="16" t="s">
        <v>80</v>
      </c>
      <c r="C915" s="16" t="s">
        <v>63</v>
      </c>
      <c r="D915" s="16" t="s">
        <v>58</v>
      </c>
      <c r="E915" s="17">
        <v>48.0</v>
      </c>
    </row>
    <row r="916">
      <c r="A916" s="16" t="s">
        <v>65</v>
      </c>
      <c r="B916" s="16" t="s">
        <v>80</v>
      </c>
      <c r="C916" s="16" t="s">
        <v>63</v>
      </c>
      <c r="D916" s="16" t="s">
        <v>59</v>
      </c>
      <c r="E916" s="17">
        <v>28.0</v>
      </c>
    </row>
    <row r="917">
      <c r="A917" s="16" t="s">
        <v>65</v>
      </c>
      <c r="B917" s="16" t="s">
        <v>80</v>
      </c>
      <c r="C917" s="16" t="s">
        <v>63</v>
      </c>
      <c r="D917" s="16" t="s">
        <v>60</v>
      </c>
      <c r="E917" s="17">
        <v>30.0</v>
      </c>
    </row>
    <row r="918">
      <c r="A918" s="16" t="s">
        <v>65</v>
      </c>
      <c r="B918" s="16" t="s">
        <v>80</v>
      </c>
      <c r="C918" s="16" t="s">
        <v>64</v>
      </c>
      <c r="D918" s="16" t="s">
        <v>57</v>
      </c>
      <c r="E918" s="17">
        <v>32.0</v>
      </c>
    </row>
    <row r="919">
      <c r="A919" s="16" t="s">
        <v>65</v>
      </c>
      <c r="B919" s="16" t="s">
        <v>80</v>
      </c>
      <c r="C919" s="16" t="s">
        <v>64</v>
      </c>
      <c r="D919" s="16" t="s">
        <v>58</v>
      </c>
      <c r="E919" s="17">
        <v>11.0</v>
      </c>
    </row>
    <row r="920">
      <c r="A920" s="16" t="s">
        <v>65</v>
      </c>
      <c r="B920" s="16" t="s">
        <v>80</v>
      </c>
      <c r="C920" s="16" t="s">
        <v>64</v>
      </c>
      <c r="D920" s="16" t="s">
        <v>59</v>
      </c>
      <c r="E920" s="17">
        <v>18.0</v>
      </c>
    </row>
    <row r="921">
      <c r="A921" s="16" t="s">
        <v>65</v>
      </c>
      <c r="B921" s="16" t="s">
        <v>80</v>
      </c>
      <c r="C921" s="16" t="s">
        <v>64</v>
      </c>
      <c r="D921" s="16" t="s">
        <v>60</v>
      </c>
      <c r="E921" s="17">
        <v>8.0</v>
      </c>
    </row>
    <row r="922">
      <c r="A922" s="16" t="s">
        <v>65</v>
      </c>
      <c r="B922" s="16" t="s">
        <v>81</v>
      </c>
      <c r="C922" s="16" t="s">
        <v>56</v>
      </c>
      <c r="D922" s="16" t="s">
        <v>57</v>
      </c>
      <c r="E922" s="17">
        <v>88.0</v>
      </c>
    </row>
    <row r="923">
      <c r="A923" s="16" t="s">
        <v>65</v>
      </c>
      <c r="B923" s="16" t="s">
        <v>81</v>
      </c>
      <c r="C923" s="16" t="s">
        <v>56</v>
      </c>
      <c r="D923" s="16" t="s">
        <v>58</v>
      </c>
      <c r="E923" s="17">
        <v>85.0</v>
      </c>
    </row>
    <row r="924">
      <c r="A924" s="16" t="s">
        <v>65</v>
      </c>
      <c r="B924" s="16" t="s">
        <v>81</v>
      </c>
      <c r="C924" s="16" t="s">
        <v>56</v>
      </c>
      <c r="D924" s="16" t="s">
        <v>59</v>
      </c>
      <c r="E924" s="17">
        <v>65.0</v>
      </c>
    </row>
    <row r="925">
      <c r="A925" s="16" t="s">
        <v>65</v>
      </c>
      <c r="B925" s="16" t="s">
        <v>81</v>
      </c>
      <c r="C925" s="16" t="s">
        <v>56</v>
      </c>
      <c r="D925" s="16" t="s">
        <v>60</v>
      </c>
      <c r="E925" s="17">
        <v>50.0</v>
      </c>
    </row>
    <row r="926">
      <c r="A926" s="16" t="s">
        <v>65</v>
      </c>
      <c r="B926" s="16" t="s">
        <v>81</v>
      </c>
      <c r="C926" s="16" t="s">
        <v>61</v>
      </c>
      <c r="D926" s="16" t="s">
        <v>57</v>
      </c>
      <c r="E926" s="17">
        <v>60.0</v>
      </c>
    </row>
    <row r="927">
      <c r="A927" s="16" t="s">
        <v>65</v>
      </c>
      <c r="B927" s="16" t="s">
        <v>81</v>
      </c>
      <c r="C927" s="16" t="s">
        <v>61</v>
      </c>
      <c r="D927" s="16" t="s">
        <v>58</v>
      </c>
      <c r="E927" s="17">
        <v>52.0</v>
      </c>
    </row>
    <row r="928">
      <c r="A928" s="16" t="s">
        <v>65</v>
      </c>
      <c r="B928" s="16" t="s">
        <v>81</v>
      </c>
      <c r="C928" s="16" t="s">
        <v>61</v>
      </c>
      <c r="D928" s="16" t="s">
        <v>59</v>
      </c>
      <c r="E928" s="17">
        <v>40.0</v>
      </c>
    </row>
    <row r="929">
      <c r="A929" s="16" t="s">
        <v>65</v>
      </c>
      <c r="B929" s="16" t="s">
        <v>81</v>
      </c>
      <c r="C929" s="16" t="s">
        <v>61</v>
      </c>
      <c r="D929" s="16" t="s">
        <v>60</v>
      </c>
      <c r="E929" s="17">
        <v>30.0</v>
      </c>
    </row>
    <row r="930">
      <c r="A930" s="16" t="s">
        <v>65</v>
      </c>
      <c r="B930" s="16" t="s">
        <v>81</v>
      </c>
      <c r="C930" s="16" t="s">
        <v>62</v>
      </c>
      <c r="D930" s="16" t="s">
        <v>57</v>
      </c>
      <c r="E930" s="17">
        <v>70.0</v>
      </c>
    </row>
    <row r="931">
      <c r="A931" s="16" t="s">
        <v>65</v>
      </c>
      <c r="B931" s="16" t="s">
        <v>81</v>
      </c>
      <c r="C931" s="16" t="s">
        <v>62</v>
      </c>
      <c r="D931" s="16" t="s">
        <v>58</v>
      </c>
      <c r="E931" s="17">
        <v>62.0</v>
      </c>
    </row>
    <row r="932">
      <c r="A932" s="16" t="s">
        <v>65</v>
      </c>
      <c r="B932" s="16" t="s">
        <v>81</v>
      </c>
      <c r="C932" s="16" t="s">
        <v>62</v>
      </c>
      <c r="D932" s="16" t="s">
        <v>59</v>
      </c>
      <c r="E932" s="17">
        <v>50.0</v>
      </c>
    </row>
    <row r="933">
      <c r="A933" s="16" t="s">
        <v>65</v>
      </c>
      <c r="B933" s="16" t="s">
        <v>81</v>
      </c>
      <c r="C933" s="16" t="s">
        <v>62</v>
      </c>
      <c r="D933" s="16" t="s">
        <v>60</v>
      </c>
      <c r="E933" s="17">
        <v>28.0</v>
      </c>
    </row>
    <row r="934">
      <c r="A934" s="16" t="s">
        <v>65</v>
      </c>
      <c r="B934" s="16" t="s">
        <v>81</v>
      </c>
      <c r="C934" s="16" t="s">
        <v>63</v>
      </c>
      <c r="D934" s="16" t="s">
        <v>57</v>
      </c>
      <c r="E934" s="17">
        <v>68.0</v>
      </c>
    </row>
    <row r="935">
      <c r="A935" s="16" t="s">
        <v>65</v>
      </c>
      <c r="B935" s="16" t="s">
        <v>81</v>
      </c>
      <c r="C935" s="16" t="s">
        <v>63</v>
      </c>
      <c r="D935" s="16" t="s">
        <v>58</v>
      </c>
      <c r="E935" s="17">
        <v>60.0</v>
      </c>
    </row>
    <row r="936">
      <c r="A936" s="16" t="s">
        <v>65</v>
      </c>
      <c r="B936" s="16" t="s">
        <v>81</v>
      </c>
      <c r="C936" s="16" t="s">
        <v>63</v>
      </c>
      <c r="D936" s="16" t="s">
        <v>59</v>
      </c>
      <c r="E936" s="17">
        <v>45.0</v>
      </c>
    </row>
    <row r="937">
      <c r="A937" s="16" t="s">
        <v>65</v>
      </c>
      <c r="B937" s="16" t="s">
        <v>81</v>
      </c>
      <c r="C937" s="16" t="s">
        <v>63</v>
      </c>
      <c r="D937" s="16" t="s">
        <v>60</v>
      </c>
      <c r="E937" s="17">
        <v>25.0</v>
      </c>
    </row>
    <row r="938">
      <c r="A938" s="16" t="s">
        <v>65</v>
      </c>
      <c r="B938" s="16" t="s">
        <v>81</v>
      </c>
      <c r="C938" s="16" t="s">
        <v>64</v>
      </c>
      <c r="D938" s="16" t="s">
        <v>57</v>
      </c>
      <c r="E938" s="17">
        <v>25.0</v>
      </c>
    </row>
    <row r="939">
      <c r="A939" s="16" t="s">
        <v>65</v>
      </c>
      <c r="B939" s="16" t="s">
        <v>81</v>
      </c>
      <c r="C939" s="16" t="s">
        <v>64</v>
      </c>
      <c r="D939" s="16" t="s">
        <v>58</v>
      </c>
      <c r="E939" s="17">
        <v>8.0</v>
      </c>
    </row>
    <row r="940">
      <c r="A940" s="16" t="s">
        <v>65</v>
      </c>
      <c r="B940" s="16" t="s">
        <v>81</v>
      </c>
      <c r="C940" s="16" t="s">
        <v>64</v>
      </c>
      <c r="D940" s="16" t="s">
        <v>59</v>
      </c>
      <c r="E940" s="17">
        <v>15.0</v>
      </c>
    </row>
    <row r="941">
      <c r="A941" s="16" t="s">
        <v>65</v>
      </c>
      <c r="B941" s="16" t="s">
        <v>81</v>
      </c>
      <c r="C941" s="16" t="s">
        <v>64</v>
      </c>
      <c r="D941" s="16" t="s">
        <v>60</v>
      </c>
      <c r="E941" s="17">
        <v>4.0</v>
      </c>
    </row>
    <row r="942">
      <c r="A942" s="16" t="s">
        <v>65</v>
      </c>
      <c r="B942" s="16" t="s">
        <v>82</v>
      </c>
      <c r="C942" s="16" t="s">
        <v>56</v>
      </c>
      <c r="D942" s="16" t="s">
        <v>57</v>
      </c>
      <c r="E942" s="17">
        <v>72.0</v>
      </c>
    </row>
    <row r="943">
      <c r="A943" s="16" t="s">
        <v>65</v>
      </c>
      <c r="B943" s="16" t="s">
        <v>82</v>
      </c>
      <c r="C943" s="16" t="s">
        <v>56</v>
      </c>
      <c r="D943" s="16" t="s">
        <v>58</v>
      </c>
      <c r="E943" s="17">
        <v>69.0</v>
      </c>
    </row>
    <row r="944">
      <c r="A944" s="16" t="s">
        <v>65</v>
      </c>
      <c r="B944" s="16" t="s">
        <v>82</v>
      </c>
      <c r="C944" s="16" t="s">
        <v>56</v>
      </c>
      <c r="D944" s="16" t="s">
        <v>59</v>
      </c>
      <c r="E944" s="17">
        <v>48.0</v>
      </c>
    </row>
    <row r="945">
      <c r="A945" s="16" t="s">
        <v>65</v>
      </c>
      <c r="B945" s="16" t="s">
        <v>82</v>
      </c>
      <c r="C945" s="16" t="s">
        <v>56</v>
      </c>
      <c r="D945" s="16" t="s">
        <v>60</v>
      </c>
      <c r="E945" s="17">
        <v>35.0</v>
      </c>
    </row>
    <row r="946">
      <c r="A946" s="16" t="s">
        <v>65</v>
      </c>
      <c r="B946" s="16" t="s">
        <v>82</v>
      </c>
      <c r="C946" s="16" t="s">
        <v>61</v>
      </c>
      <c r="D946" s="16" t="s">
        <v>57</v>
      </c>
      <c r="E946" s="17">
        <v>64.0</v>
      </c>
    </row>
    <row r="947">
      <c r="A947" s="16" t="s">
        <v>65</v>
      </c>
      <c r="B947" s="16" t="s">
        <v>82</v>
      </c>
      <c r="C947" s="16" t="s">
        <v>61</v>
      </c>
      <c r="D947" s="16" t="s">
        <v>58</v>
      </c>
      <c r="E947" s="17">
        <v>55.0</v>
      </c>
    </row>
    <row r="948">
      <c r="A948" s="16" t="s">
        <v>65</v>
      </c>
      <c r="B948" s="16" t="s">
        <v>82</v>
      </c>
      <c r="C948" s="16" t="s">
        <v>61</v>
      </c>
      <c r="D948" s="16" t="s">
        <v>59</v>
      </c>
      <c r="E948" s="17">
        <v>35.0</v>
      </c>
    </row>
    <row r="949">
      <c r="A949" s="16" t="s">
        <v>65</v>
      </c>
      <c r="B949" s="16" t="s">
        <v>82</v>
      </c>
      <c r="C949" s="16" t="s">
        <v>61</v>
      </c>
      <c r="D949" s="16" t="s">
        <v>60</v>
      </c>
      <c r="E949" s="17">
        <v>25.0</v>
      </c>
    </row>
    <row r="950">
      <c r="A950" s="16" t="s">
        <v>65</v>
      </c>
      <c r="B950" s="16" t="s">
        <v>82</v>
      </c>
      <c r="C950" s="16" t="s">
        <v>62</v>
      </c>
      <c r="D950" s="16" t="s">
        <v>57</v>
      </c>
      <c r="E950" s="17">
        <v>62.0</v>
      </c>
    </row>
    <row r="951">
      <c r="A951" s="16" t="s">
        <v>65</v>
      </c>
      <c r="B951" s="16" t="s">
        <v>82</v>
      </c>
      <c r="C951" s="16" t="s">
        <v>62</v>
      </c>
      <c r="D951" s="16" t="s">
        <v>58</v>
      </c>
      <c r="E951" s="17">
        <v>54.0</v>
      </c>
    </row>
    <row r="952">
      <c r="A952" s="16" t="s">
        <v>65</v>
      </c>
      <c r="B952" s="16" t="s">
        <v>82</v>
      </c>
      <c r="C952" s="16" t="s">
        <v>62</v>
      </c>
      <c r="D952" s="16" t="s">
        <v>59</v>
      </c>
      <c r="E952" s="17">
        <v>32.0</v>
      </c>
    </row>
    <row r="953">
      <c r="A953" s="16" t="s">
        <v>65</v>
      </c>
      <c r="B953" s="16" t="s">
        <v>82</v>
      </c>
      <c r="C953" s="16" t="s">
        <v>62</v>
      </c>
      <c r="D953" s="16" t="s">
        <v>60</v>
      </c>
      <c r="E953" s="17">
        <v>22.0</v>
      </c>
    </row>
    <row r="954">
      <c r="A954" s="16" t="s">
        <v>65</v>
      </c>
      <c r="B954" s="16" t="s">
        <v>82</v>
      </c>
      <c r="C954" s="16" t="s">
        <v>63</v>
      </c>
      <c r="D954" s="16" t="s">
        <v>57</v>
      </c>
      <c r="E954" s="17">
        <v>58.0</v>
      </c>
    </row>
    <row r="955">
      <c r="A955" s="16" t="s">
        <v>65</v>
      </c>
      <c r="B955" s="16" t="s">
        <v>82</v>
      </c>
      <c r="C955" s="16" t="s">
        <v>63</v>
      </c>
      <c r="D955" s="16" t="s">
        <v>58</v>
      </c>
      <c r="E955" s="17">
        <v>50.0</v>
      </c>
    </row>
    <row r="956">
      <c r="A956" s="16" t="s">
        <v>65</v>
      </c>
      <c r="B956" s="16" t="s">
        <v>82</v>
      </c>
      <c r="C956" s="16" t="s">
        <v>63</v>
      </c>
      <c r="D956" s="16" t="s">
        <v>59</v>
      </c>
      <c r="E956" s="17">
        <v>30.0</v>
      </c>
    </row>
    <row r="957">
      <c r="A957" s="16" t="s">
        <v>65</v>
      </c>
      <c r="B957" s="16" t="s">
        <v>82</v>
      </c>
      <c r="C957" s="16" t="s">
        <v>63</v>
      </c>
      <c r="D957" s="16" t="s">
        <v>60</v>
      </c>
      <c r="E957" s="17">
        <v>20.0</v>
      </c>
    </row>
    <row r="958">
      <c r="A958" s="16" t="s">
        <v>65</v>
      </c>
      <c r="B958" s="16" t="s">
        <v>82</v>
      </c>
      <c r="C958" s="16" t="s">
        <v>64</v>
      </c>
      <c r="D958" s="16" t="s">
        <v>57</v>
      </c>
      <c r="E958" s="17">
        <v>30.0</v>
      </c>
    </row>
    <row r="959">
      <c r="A959" s="16" t="s">
        <v>65</v>
      </c>
      <c r="B959" s="16" t="s">
        <v>82</v>
      </c>
      <c r="C959" s="16" t="s">
        <v>64</v>
      </c>
      <c r="D959" s="16" t="s">
        <v>58</v>
      </c>
      <c r="E959" s="17">
        <v>10.0</v>
      </c>
    </row>
    <row r="960">
      <c r="A960" s="16" t="s">
        <v>65</v>
      </c>
      <c r="B960" s="16" t="s">
        <v>82</v>
      </c>
      <c r="C960" s="16" t="s">
        <v>64</v>
      </c>
      <c r="D960" s="16" t="s">
        <v>59</v>
      </c>
      <c r="E960" s="17">
        <v>18.0</v>
      </c>
    </row>
    <row r="961">
      <c r="A961" s="16" t="s">
        <v>65</v>
      </c>
      <c r="B961" s="16" t="s">
        <v>82</v>
      </c>
      <c r="C961" s="16" t="s">
        <v>64</v>
      </c>
      <c r="D961" s="16" t="s">
        <v>60</v>
      </c>
      <c r="E961" s="17">
        <v>4.0</v>
      </c>
    </row>
    <row r="962">
      <c r="A962" s="16" t="s">
        <v>65</v>
      </c>
      <c r="B962" s="16" t="s">
        <v>83</v>
      </c>
      <c r="C962" s="16" t="s">
        <v>56</v>
      </c>
      <c r="D962" s="16" t="s">
        <v>57</v>
      </c>
      <c r="E962" s="17">
        <v>74.0</v>
      </c>
    </row>
    <row r="963">
      <c r="A963" s="16" t="s">
        <v>65</v>
      </c>
      <c r="B963" s="16" t="s">
        <v>83</v>
      </c>
      <c r="C963" s="16" t="s">
        <v>56</v>
      </c>
      <c r="D963" s="16" t="s">
        <v>58</v>
      </c>
      <c r="E963" s="17">
        <v>71.0</v>
      </c>
    </row>
    <row r="964">
      <c r="A964" s="16" t="s">
        <v>65</v>
      </c>
      <c r="B964" s="16" t="s">
        <v>83</v>
      </c>
      <c r="C964" s="16" t="s">
        <v>56</v>
      </c>
      <c r="D964" s="16" t="s">
        <v>59</v>
      </c>
      <c r="E964" s="17">
        <v>46.0</v>
      </c>
    </row>
    <row r="965">
      <c r="A965" s="16" t="s">
        <v>65</v>
      </c>
      <c r="B965" s="16" t="s">
        <v>83</v>
      </c>
      <c r="C965" s="16" t="s">
        <v>56</v>
      </c>
      <c r="D965" s="16" t="s">
        <v>60</v>
      </c>
      <c r="E965" s="17">
        <v>58.0</v>
      </c>
    </row>
    <row r="966">
      <c r="A966" s="16" t="s">
        <v>65</v>
      </c>
      <c r="B966" s="16" t="s">
        <v>83</v>
      </c>
      <c r="C966" s="16" t="s">
        <v>61</v>
      </c>
      <c r="D966" s="16" t="s">
        <v>57</v>
      </c>
      <c r="E966" s="17">
        <v>66.0</v>
      </c>
    </row>
    <row r="967">
      <c r="A967" s="16" t="s">
        <v>65</v>
      </c>
      <c r="B967" s="16" t="s">
        <v>83</v>
      </c>
      <c r="C967" s="16" t="s">
        <v>61</v>
      </c>
      <c r="D967" s="16" t="s">
        <v>58</v>
      </c>
      <c r="E967" s="17">
        <v>60.0</v>
      </c>
    </row>
    <row r="968">
      <c r="A968" s="16" t="s">
        <v>65</v>
      </c>
      <c r="B968" s="16" t="s">
        <v>83</v>
      </c>
      <c r="C968" s="16" t="s">
        <v>61</v>
      </c>
      <c r="D968" s="16" t="s">
        <v>59</v>
      </c>
      <c r="E968" s="17">
        <v>36.0</v>
      </c>
    </row>
    <row r="969">
      <c r="A969" s="16" t="s">
        <v>65</v>
      </c>
      <c r="B969" s="16" t="s">
        <v>83</v>
      </c>
      <c r="C969" s="16" t="s">
        <v>61</v>
      </c>
      <c r="D969" s="16" t="s">
        <v>60</v>
      </c>
      <c r="E969" s="17">
        <v>50.0</v>
      </c>
    </row>
    <row r="970">
      <c r="A970" s="16" t="s">
        <v>65</v>
      </c>
      <c r="B970" s="16" t="s">
        <v>83</v>
      </c>
      <c r="C970" s="16" t="s">
        <v>62</v>
      </c>
      <c r="D970" s="16" t="s">
        <v>57</v>
      </c>
      <c r="E970" s="17">
        <v>64.0</v>
      </c>
    </row>
    <row r="971">
      <c r="A971" s="16" t="s">
        <v>65</v>
      </c>
      <c r="B971" s="16" t="s">
        <v>83</v>
      </c>
      <c r="C971" s="16" t="s">
        <v>62</v>
      </c>
      <c r="D971" s="16" t="s">
        <v>58</v>
      </c>
      <c r="E971" s="17">
        <v>56.0</v>
      </c>
    </row>
    <row r="972">
      <c r="A972" s="16" t="s">
        <v>65</v>
      </c>
      <c r="B972" s="16" t="s">
        <v>83</v>
      </c>
      <c r="C972" s="16" t="s">
        <v>62</v>
      </c>
      <c r="D972" s="16" t="s">
        <v>59</v>
      </c>
      <c r="E972" s="17">
        <v>34.0</v>
      </c>
    </row>
    <row r="973">
      <c r="A973" s="16" t="s">
        <v>65</v>
      </c>
      <c r="B973" s="16" t="s">
        <v>83</v>
      </c>
      <c r="C973" s="16" t="s">
        <v>62</v>
      </c>
      <c r="D973" s="16" t="s">
        <v>60</v>
      </c>
      <c r="E973" s="17">
        <v>35.0</v>
      </c>
    </row>
    <row r="974">
      <c r="A974" s="16" t="s">
        <v>65</v>
      </c>
      <c r="B974" s="16" t="s">
        <v>83</v>
      </c>
      <c r="C974" s="16" t="s">
        <v>63</v>
      </c>
      <c r="D974" s="16" t="s">
        <v>57</v>
      </c>
      <c r="E974" s="17">
        <v>60.0</v>
      </c>
    </row>
    <row r="975">
      <c r="A975" s="16" t="s">
        <v>65</v>
      </c>
      <c r="B975" s="16" t="s">
        <v>83</v>
      </c>
      <c r="C975" s="16" t="s">
        <v>63</v>
      </c>
      <c r="D975" s="16" t="s">
        <v>58</v>
      </c>
      <c r="E975" s="17">
        <v>52.0</v>
      </c>
    </row>
    <row r="976">
      <c r="A976" s="16" t="s">
        <v>65</v>
      </c>
      <c r="B976" s="16" t="s">
        <v>83</v>
      </c>
      <c r="C976" s="16" t="s">
        <v>63</v>
      </c>
      <c r="D976" s="16" t="s">
        <v>59</v>
      </c>
      <c r="E976" s="17">
        <v>32.0</v>
      </c>
    </row>
    <row r="977">
      <c r="A977" s="16" t="s">
        <v>65</v>
      </c>
      <c r="B977" s="16" t="s">
        <v>83</v>
      </c>
      <c r="C977" s="16" t="s">
        <v>63</v>
      </c>
      <c r="D977" s="16" t="s">
        <v>60</v>
      </c>
      <c r="E977" s="17">
        <v>30.0</v>
      </c>
    </row>
    <row r="978">
      <c r="A978" s="16" t="s">
        <v>65</v>
      </c>
      <c r="B978" s="16" t="s">
        <v>83</v>
      </c>
      <c r="C978" s="16" t="s">
        <v>64</v>
      </c>
      <c r="D978" s="16" t="s">
        <v>57</v>
      </c>
      <c r="E978" s="17">
        <v>33.0</v>
      </c>
    </row>
    <row r="979">
      <c r="A979" s="16" t="s">
        <v>65</v>
      </c>
      <c r="B979" s="16" t="s">
        <v>83</v>
      </c>
      <c r="C979" s="16" t="s">
        <v>64</v>
      </c>
      <c r="D979" s="16" t="s">
        <v>58</v>
      </c>
      <c r="E979" s="17">
        <v>11.0</v>
      </c>
    </row>
    <row r="980">
      <c r="A980" s="16" t="s">
        <v>65</v>
      </c>
      <c r="B980" s="16" t="s">
        <v>83</v>
      </c>
      <c r="C980" s="16" t="s">
        <v>64</v>
      </c>
      <c r="D980" s="16" t="s">
        <v>59</v>
      </c>
      <c r="E980" s="17">
        <v>19.0</v>
      </c>
    </row>
    <row r="981">
      <c r="A981" s="16" t="s">
        <v>65</v>
      </c>
      <c r="B981" s="16" t="s">
        <v>83</v>
      </c>
      <c r="C981" s="16" t="s">
        <v>64</v>
      </c>
      <c r="D981" s="16" t="s">
        <v>60</v>
      </c>
      <c r="E981" s="17">
        <v>7.0</v>
      </c>
    </row>
    <row r="982">
      <c r="A982" s="16" t="s">
        <v>65</v>
      </c>
      <c r="B982" s="16" t="s">
        <v>84</v>
      </c>
      <c r="C982" s="16" t="s">
        <v>56</v>
      </c>
      <c r="D982" s="16" t="s">
        <v>57</v>
      </c>
      <c r="E982" s="17">
        <v>78.0</v>
      </c>
    </row>
    <row r="983">
      <c r="A983" s="16" t="s">
        <v>65</v>
      </c>
      <c r="B983" s="16" t="s">
        <v>84</v>
      </c>
      <c r="C983" s="16" t="s">
        <v>56</v>
      </c>
      <c r="D983" s="16" t="s">
        <v>58</v>
      </c>
      <c r="E983" s="17">
        <v>75.0</v>
      </c>
    </row>
    <row r="984">
      <c r="A984" s="16" t="s">
        <v>65</v>
      </c>
      <c r="B984" s="16" t="s">
        <v>84</v>
      </c>
      <c r="C984" s="16" t="s">
        <v>56</v>
      </c>
      <c r="D984" s="16" t="s">
        <v>59</v>
      </c>
      <c r="E984" s="17">
        <v>50.0</v>
      </c>
    </row>
    <row r="985">
      <c r="A985" s="16" t="s">
        <v>65</v>
      </c>
      <c r="B985" s="16" t="s">
        <v>84</v>
      </c>
      <c r="C985" s="16" t="s">
        <v>56</v>
      </c>
      <c r="D985" s="16" t="s">
        <v>60</v>
      </c>
      <c r="E985" s="17">
        <v>72.0</v>
      </c>
    </row>
    <row r="986">
      <c r="A986" s="16" t="s">
        <v>65</v>
      </c>
      <c r="B986" s="16" t="s">
        <v>84</v>
      </c>
      <c r="C986" s="16" t="s">
        <v>61</v>
      </c>
      <c r="D986" s="16" t="s">
        <v>57</v>
      </c>
      <c r="E986" s="17">
        <v>70.0</v>
      </c>
    </row>
    <row r="987">
      <c r="A987" s="16" t="s">
        <v>65</v>
      </c>
      <c r="B987" s="16" t="s">
        <v>84</v>
      </c>
      <c r="C987" s="16" t="s">
        <v>61</v>
      </c>
      <c r="D987" s="16" t="s">
        <v>58</v>
      </c>
      <c r="E987" s="17">
        <v>64.0</v>
      </c>
    </row>
    <row r="988">
      <c r="A988" s="16" t="s">
        <v>65</v>
      </c>
      <c r="B988" s="16" t="s">
        <v>84</v>
      </c>
      <c r="C988" s="16" t="s">
        <v>61</v>
      </c>
      <c r="D988" s="16" t="s">
        <v>59</v>
      </c>
      <c r="E988" s="17">
        <v>40.0</v>
      </c>
    </row>
    <row r="989">
      <c r="A989" s="16" t="s">
        <v>65</v>
      </c>
      <c r="B989" s="16" t="s">
        <v>84</v>
      </c>
      <c r="C989" s="16" t="s">
        <v>61</v>
      </c>
      <c r="D989" s="16" t="s">
        <v>60</v>
      </c>
      <c r="E989" s="17">
        <v>68.0</v>
      </c>
    </row>
    <row r="990">
      <c r="A990" s="16" t="s">
        <v>65</v>
      </c>
      <c r="B990" s="16" t="s">
        <v>84</v>
      </c>
      <c r="C990" s="16" t="s">
        <v>62</v>
      </c>
      <c r="D990" s="16" t="s">
        <v>57</v>
      </c>
      <c r="E990" s="17">
        <v>68.0</v>
      </c>
    </row>
    <row r="991">
      <c r="A991" s="16" t="s">
        <v>65</v>
      </c>
      <c r="B991" s="16" t="s">
        <v>84</v>
      </c>
      <c r="C991" s="16" t="s">
        <v>62</v>
      </c>
      <c r="D991" s="16" t="s">
        <v>58</v>
      </c>
      <c r="E991" s="17">
        <v>60.0</v>
      </c>
    </row>
    <row r="992">
      <c r="A992" s="16" t="s">
        <v>65</v>
      </c>
      <c r="B992" s="16" t="s">
        <v>84</v>
      </c>
      <c r="C992" s="16" t="s">
        <v>62</v>
      </c>
      <c r="D992" s="16" t="s">
        <v>59</v>
      </c>
      <c r="E992" s="17">
        <v>38.0</v>
      </c>
    </row>
    <row r="993">
      <c r="A993" s="16" t="s">
        <v>65</v>
      </c>
      <c r="B993" s="16" t="s">
        <v>84</v>
      </c>
      <c r="C993" s="16" t="s">
        <v>62</v>
      </c>
      <c r="D993" s="16" t="s">
        <v>60</v>
      </c>
      <c r="E993" s="17">
        <v>50.0</v>
      </c>
    </row>
    <row r="994">
      <c r="A994" s="16" t="s">
        <v>65</v>
      </c>
      <c r="B994" s="16" t="s">
        <v>84</v>
      </c>
      <c r="C994" s="16" t="s">
        <v>63</v>
      </c>
      <c r="D994" s="16" t="s">
        <v>57</v>
      </c>
      <c r="E994" s="17">
        <v>64.0</v>
      </c>
    </row>
    <row r="995">
      <c r="A995" s="16" t="s">
        <v>65</v>
      </c>
      <c r="B995" s="16" t="s">
        <v>84</v>
      </c>
      <c r="C995" s="16" t="s">
        <v>63</v>
      </c>
      <c r="D995" s="16" t="s">
        <v>58</v>
      </c>
      <c r="E995" s="17">
        <v>56.0</v>
      </c>
    </row>
    <row r="996">
      <c r="A996" s="16" t="s">
        <v>65</v>
      </c>
      <c r="B996" s="16" t="s">
        <v>84</v>
      </c>
      <c r="C996" s="16" t="s">
        <v>63</v>
      </c>
      <c r="D996" s="16" t="s">
        <v>59</v>
      </c>
      <c r="E996" s="17">
        <v>35.0</v>
      </c>
    </row>
    <row r="997">
      <c r="A997" s="16" t="s">
        <v>65</v>
      </c>
      <c r="B997" s="16" t="s">
        <v>84</v>
      </c>
      <c r="C997" s="16" t="s">
        <v>63</v>
      </c>
      <c r="D997" s="16" t="s">
        <v>60</v>
      </c>
      <c r="E997" s="17">
        <v>45.0</v>
      </c>
    </row>
    <row r="998">
      <c r="A998" s="16" t="s">
        <v>65</v>
      </c>
      <c r="B998" s="16" t="s">
        <v>84</v>
      </c>
      <c r="C998" s="16" t="s">
        <v>64</v>
      </c>
      <c r="D998" s="16" t="s">
        <v>57</v>
      </c>
      <c r="E998" s="17">
        <v>40.0</v>
      </c>
    </row>
    <row r="999">
      <c r="A999" s="16" t="s">
        <v>65</v>
      </c>
      <c r="B999" s="16" t="s">
        <v>84</v>
      </c>
      <c r="C999" s="16" t="s">
        <v>64</v>
      </c>
      <c r="D999" s="16" t="s">
        <v>58</v>
      </c>
      <c r="E999" s="17">
        <v>15.0</v>
      </c>
    </row>
    <row r="1000">
      <c r="A1000" s="16" t="s">
        <v>65</v>
      </c>
      <c r="B1000" s="16" t="s">
        <v>84</v>
      </c>
      <c r="C1000" s="16" t="s">
        <v>64</v>
      </c>
      <c r="D1000" s="16" t="s">
        <v>59</v>
      </c>
      <c r="E1000" s="17">
        <v>25.0</v>
      </c>
    </row>
    <row r="1001">
      <c r="A1001" s="16" t="s">
        <v>65</v>
      </c>
      <c r="B1001" s="16" t="s">
        <v>84</v>
      </c>
      <c r="C1001" s="16" t="s">
        <v>64</v>
      </c>
      <c r="D1001" s="16" t="s">
        <v>60</v>
      </c>
      <c r="E1001" s="17">
        <v>12.0</v>
      </c>
    </row>
    <row r="1002">
      <c r="A1002" s="16" t="s">
        <v>65</v>
      </c>
      <c r="B1002" s="16" t="s">
        <v>85</v>
      </c>
      <c r="C1002" s="16" t="s">
        <v>56</v>
      </c>
      <c r="D1002" s="16" t="s">
        <v>57</v>
      </c>
      <c r="E1002" s="17">
        <v>70.0</v>
      </c>
    </row>
    <row r="1003">
      <c r="A1003" s="16" t="s">
        <v>65</v>
      </c>
      <c r="B1003" s="16" t="s">
        <v>85</v>
      </c>
      <c r="C1003" s="16" t="s">
        <v>56</v>
      </c>
      <c r="D1003" s="16" t="s">
        <v>58</v>
      </c>
      <c r="E1003" s="17">
        <v>68.0</v>
      </c>
    </row>
    <row r="1004">
      <c r="A1004" s="16" t="s">
        <v>65</v>
      </c>
      <c r="B1004" s="16" t="s">
        <v>85</v>
      </c>
      <c r="C1004" s="16" t="s">
        <v>56</v>
      </c>
      <c r="D1004" s="16" t="s">
        <v>59</v>
      </c>
      <c r="E1004" s="17">
        <v>55.0</v>
      </c>
    </row>
    <row r="1005">
      <c r="A1005" s="16" t="s">
        <v>65</v>
      </c>
      <c r="B1005" s="16" t="s">
        <v>85</v>
      </c>
      <c r="C1005" s="16" t="s">
        <v>56</v>
      </c>
      <c r="D1005" s="16" t="s">
        <v>60</v>
      </c>
      <c r="E1005" s="17">
        <v>65.0</v>
      </c>
    </row>
    <row r="1006">
      <c r="A1006" s="16" t="s">
        <v>65</v>
      </c>
      <c r="B1006" s="16" t="s">
        <v>85</v>
      </c>
      <c r="C1006" s="16" t="s">
        <v>61</v>
      </c>
      <c r="D1006" s="16" t="s">
        <v>57</v>
      </c>
      <c r="E1006" s="17">
        <v>68.0</v>
      </c>
    </row>
    <row r="1007">
      <c r="A1007" s="16" t="s">
        <v>65</v>
      </c>
      <c r="B1007" s="16" t="s">
        <v>85</v>
      </c>
      <c r="C1007" s="16" t="s">
        <v>61</v>
      </c>
      <c r="D1007" s="16" t="s">
        <v>58</v>
      </c>
      <c r="E1007" s="17">
        <v>62.0</v>
      </c>
    </row>
    <row r="1008">
      <c r="A1008" s="16" t="s">
        <v>65</v>
      </c>
      <c r="B1008" s="16" t="s">
        <v>85</v>
      </c>
      <c r="C1008" s="16" t="s">
        <v>61</v>
      </c>
      <c r="D1008" s="16" t="s">
        <v>59</v>
      </c>
      <c r="E1008" s="17">
        <v>50.0</v>
      </c>
    </row>
    <row r="1009">
      <c r="A1009" s="16" t="s">
        <v>65</v>
      </c>
      <c r="B1009" s="16" t="s">
        <v>85</v>
      </c>
      <c r="C1009" s="16" t="s">
        <v>61</v>
      </c>
      <c r="D1009" s="16" t="s">
        <v>60</v>
      </c>
      <c r="E1009" s="17">
        <v>60.0</v>
      </c>
    </row>
    <row r="1010">
      <c r="A1010" s="16" t="s">
        <v>65</v>
      </c>
      <c r="B1010" s="16" t="s">
        <v>85</v>
      </c>
      <c r="C1010" s="16" t="s">
        <v>62</v>
      </c>
      <c r="D1010" s="16" t="s">
        <v>57</v>
      </c>
      <c r="E1010" s="17">
        <v>62.0</v>
      </c>
    </row>
    <row r="1011">
      <c r="A1011" s="16" t="s">
        <v>65</v>
      </c>
      <c r="B1011" s="16" t="s">
        <v>85</v>
      </c>
      <c r="C1011" s="16" t="s">
        <v>62</v>
      </c>
      <c r="D1011" s="16" t="s">
        <v>58</v>
      </c>
      <c r="E1011" s="17">
        <v>55.0</v>
      </c>
    </row>
    <row r="1012">
      <c r="A1012" s="16" t="s">
        <v>65</v>
      </c>
      <c r="B1012" s="16" t="s">
        <v>85</v>
      </c>
      <c r="C1012" s="16" t="s">
        <v>62</v>
      </c>
      <c r="D1012" s="16" t="s">
        <v>59</v>
      </c>
      <c r="E1012" s="17">
        <v>42.0</v>
      </c>
    </row>
    <row r="1013">
      <c r="A1013" s="16" t="s">
        <v>65</v>
      </c>
      <c r="B1013" s="16" t="s">
        <v>85</v>
      </c>
      <c r="C1013" s="16" t="s">
        <v>62</v>
      </c>
      <c r="D1013" s="16" t="s">
        <v>60</v>
      </c>
      <c r="E1013" s="17">
        <v>45.0</v>
      </c>
    </row>
    <row r="1014">
      <c r="A1014" s="16" t="s">
        <v>65</v>
      </c>
      <c r="B1014" s="16" t="s">
        <v>85</v>
      </c>
      <c r="C1014" s="16" t="s">
        <v>63</v>
      </c>
      <c r="D1014" s="16" t="s">
        <v>57</v>
      </c>
      <c r="E1014" s="17">
        <v>58.0</v>
      </c>
    </row>
    <row r="1015">
      <c r="A1015" s="16" t="s">
        <v>65</v>
      </c>
      <c r="B1015" s="16" t="s">
        <v>85</v>
      </c>
      <c r="C1015" s="16" t="s">
        <v>63</v>
      </c>
      <c r="D1015" s="16" t="s">
        <v>58</v>
      </c>
      <c r="E1015" s="17">
        <v>50.0</v>
      </c>
    </row>
    <row r="1016">
      <c r="A1016" s="16" t="s">
        <v>65</v>
      </c>
      <c r="B1016" s="16" t="s">
        <v>85</v>
      </c>
      <c r="C1016" s="16" t="s">
        <v>63</v>
      </c>
      <c r="D1016" s="16" t="s">
        <v>59</v>
      </c>
      <c r="E1016" s="17">
        <v>38.0</v>
      </c>
    </row>
    <row r="1017">
      <c r="A1017" s="16" t="s">
        <v>65</v>
      </c>
      <c r="B1017" s="16" t="s">
        <v>85</v>
      </c>
      <c r="C1017" s="16" t="s">
        <v>63</v>
      </c>
      <c r="D1017" s="16" t="s">
        <v>60</v>
      </c>
      <c r="E1017" s="17">
        <v>40.0</v>
      </c>
    </row>
    <row r="1018">
      <c r="A1018" s="16" t="s">
        <v>65</v>
      </c>
      <c r="B1018" s="16" t="s">
        <v>85</v>
      </c>
      <c r="C1018" s="16" t="s">
        <v>64</v>
      </c>
      <c r="D1018" s="16" t="s">
        <v>57</v>
      </c>
      <c r="E1018" s="17">
        <v>45.0</v>
      </c>
    </row>
    <row r="1019">
      <c r="A1019" s="16" t="s">
        <v>65</v>
      </c>
      <c r="B1019" s="16" t="s">
        <v>85</v>
      </c>
      <c r="C1019" s="16" t="s">
        <v>64</v>
      </c>
      <c r="D1019" s="16" t="s">
        <v>58</v>
      </c>
      <c r="E1019" s="17">
        <v>20.0</v>
      </c>
    </row>
    <row r="1020">
      <c r="A1020" s="16" t="s">
        <v>65</v>
      </c>
      <c r="B1020" s="16" t="s">
        <v>85</v>
      </c>
      <c r="C1020" s="16" t="s">
        <v>64</v>
      </c>
      <c r="D1020" s="16" t="s">
        <v>59</v>
      </c>
      <c r="E1020" s="17">
        <v>32.0</v>
      </c>
    </row>
    <row r="1021">
      <c r="A1021" s="16" t="s">
        <v>65</v>
      </c>
      <c r="B1021" s="16" t="s">
        <v>85</v>
      </c>
      <c r="C1021" s="16" t="s">
        <v>64</v>
      </c>
      <c r="D1021" s="16" t="s">
        <v>60</v>
      </c>
      <c r="E1021" s="17">
        <v>18.0</v>
      </c>
    </row>
    <row r="1022">
      <c r="A1022" s="16" t="s">
        <v>65</v>
      </c>
      <c r="B1022" s="16" t="s">
        <v>86</v>
      </c>
      <c r="C1022" s="16" t="s">
        <v>56</v>
      </c>
      <c r="D1022" s="16" t="s">
        <v>57</v>
      </c>
      <c r="E1022" s="17">
        <v>71.0</v>
      </c>
    </row>
    <row r="1023">
      <c r="A1023" s="16" t="s">
        <v>65</v>
      </c>
      <c r="B1023" s="16" t="s">
        <v>86</v>
      </c>
      <c r="C1023" s="16" t="s">
        <v>56</v>
      </c>
      <c r="D1023" s="16" t="s">
        <v>58</v>
      </c>
      <c r="E1023" s="17">
        <v>68.0</v>
      </c>
    </row>
    <row r="1024">
      <c r="A1024" s="16" t="s">
        <v>65</v>
      </c>
      <c r="B1024" s="16" t="s">
        <v>86</v>
      </c>
      <c r="C1024" s="16" t="s">
        <v>56</v>
      </c>
      <c r="D1024" s="16" t="s">
        <v>59</v>
      </c>
      <c r="E1024" s="17">
        <v>42.0</v>
      </c>
    </row>
    <row r="1025">
      <c r="A1025" s="16" t="s">
        <v>65</v>
      </c>
      <c r="B1025" s="16" t="s">
        <v>86</v>
      </c>
      <c r="C1025" s="16" t="s">
        <v>56</v>
      </c>
      <c r="D1025" s="16" t="s">
        <v>60</v>
      </c>
      <c r="E1025" s="17">
        <v>45.0</v>
      </c>
    </row>
    <row r="1026">
      <c r="A1026" s="16" t="s">
        <v>65</v>
      </c>
      <c r="B1026" s="16" t="s">
        <v>86</v>
      </c>
      <c r="C1026" s="16" t="s">
        <v>61</v>
      </c>
      <c r="D1026" s="16" t="s">
        <v>57</v>
      </c>
      <c r="E1026" s="17">
        <v>64.0</v>
      </c>
    </row>
    <row r="1027">
      <c r="A1027" s="16" t="s">
        <v>65</v>
      </c>
      <c r="B1027" s="16" t="s">
        <v>86</v>
      </c>
      <c r="C1027" s="16" t="s">
        <v>61</v>
      </c>
      <c r="D1027" s="16" t="s">
        <v>58</v>
      </c>
      <c r="E1027" s="17">
        <v>56.0</v>
      </c>
    </row>
    <row r="1028">
      <c r="A1028" s="16" t="s">
        <v>65</v>
      </c>
      <c r="B1028" s="16" t="s">
        <v>86</v>
      </c>
      <c r="C1028" s="16" t="s">
        <v>61</v>
      </c>
      <c r="D1028" s="16" t="s">
        <v>59</v>
      </c>
      <c r="E1028" s="17">
        <v>32.0</v>
      </c>
    </row>
    <row r="1029">
      <c r="A1029" s="16" t="s">
        <v>65</v>
      </c>
      <c r="B1029" s="16" t="s">
        <v>86</v>
      </c>
      <c r="C1029" s="16" t="s">
        <v>61</v>
      </c>
      <c r="D1029" s="16" t="s">
        <v>60</v>
      </c>
      <c r="E1029" s="17">
        <v>35.0</v>
      </c>
    </row>
    <row r="1030">
      <c r="A1030" s="16" t="s">
        <v>65</v>
      </c>
      <c r="B1030" s="16" t="s">
        <v>86</v>
      </c>
      <c r="C1030" s="16" t="s">
        <v>62</v>
      </c>
      <c r="D1030" s="16" t="s">
        <v>57</v>
      </c>
      <c r="E1030" s="17">
        <v>60.0</v>
      </c>
    </row>
    <row r="1031">
      <c r="A1031" s="16" t="s">
        <v>65</v>
      </c>
      <c r="B1031" s="16" t="s">
        <v>86</v>
      </c>
      <c r="C1031" s="16" t="s">
        <v>62</v>
      </c>
      <c r="D1031" s="16" t="s">
        <v>58</v>
      </c>
      <c r="E1031" s="17">
        <v>52.0</v>
      </c>
    </row>
    <row r="1032">
      <c r="A1032" s="16" t="s">
        <v>65</v>
      </c>
      <c r="B1032" s="16" t="s">
        <v>86</v>
      </c>
      <c r="C1032" s="16" t="s">
        <v>62</v>
      </c>
      <c r="D1032" s="16" t="s">
        <v>59</v>
      </c>
      <c r="E1032" s="17">
        <v>30.0</v>
      </c>
    </row>
    <row r="1033">
      <c r="A1033" s="16" t="s">
        <v>65</v>
      </c>
      <c r="B1033" s="16" t="s">
        <v>86</v>
      </c>
      <c r="C1033" s="16" t="s">
        <v>62</v>
      </c>
      <c r="D1033" s="16" t="s">
        <v>60</v>
      </c>
      <c r="E1033" s="17">
        <v>28.0</v>
      </c>
    </row>
    <row r="1034">
      <c r="A1034" s="16" t="s">
        <v>65</v>
      </c>
      <c r="B1034" s="16" t="s">
        <v>86</v>
      </c>
      <c r="C1034" s="16" t="s">
        <v>63</v>
      </c>
      <c r="D1034" s="16" t="s">
        <v>57</v>
      </c>
      <c r="E1034" s="17">
        <v>56.0</v>
      </c>
    </row>
    <row r="1035">
      <c r="A1035" s="16" t="s">
        <v>65</v>
      </c>
      <c r="B1035" s="16" t="s">
        <v>86</v>
      </c>
      <c r="C1035" s="16" t="s">
        <v>63</v>
      </c>
      <c r="D1035" s="16" t="s">
        <v>58</v>
      </c>
      <c r="E1035" s="17">
        <v>48.0</v>
      </c>
    </row>
    <row r="1036">
      <c r="A1036" s="16" t="s">
        <v>65</v>
      </c>
      <c r="B1036" s="16" t="s">
        <v>86</v>
      </c>
      <c r="C1036" s="16" t="s">
        <v>63</v>
      </c>
      <c r="D1036" s="16" t="s">
        <v>59</v>
      </c>
      <c r="E1036" s="17">
        <v>28.0</v>
      </c>
    </row>
    <row r="1037">
      <c r="A1037" s="16" t="s">
        <v>65</v>
      </c>
      <c r="B1037" s="16" t="s">
        <v>86</v>
      </c>
      <c r="C1037" s="16" t="s">
        <v>63</v>
      </c>
      <c r="D1037" s="16" t="s">
        <v>60</v>
      </c>
      <c r="E1037" s="17">
        <v>25.0</v>
      </c>
    </row>
    <row r="1038">
      <c r="A1038" s="16" t="s">
        <v>65</v>
      </c>
      <c r="B1038" s="16" t="s">
        <v>86</v>
      </c>
      <c r="C1038" s="16" t="s">
        <v>64</v>
      </c>
      <c r="D1038" s="16" t="s">
        <v>57</v>
      </c>
      <c r="E1038" s="17">
        <v>32.0</v>
      </c>
    </row>
    <row r="1039">
      <c r="A1039" s="16" t="s">
        <v>65</v>
      </c>
      <c r="B1039" s="16" t="s">
        <v>86</v>
      </c>
      <c r="C1039" s="16" t="s">
        <v>64</v>
      </c>
      <c r="D1039" s="16" t="s">
        <v>58</v>
      </c>
      <c r="E1039" s="17">
        <v>10.0</v>
      </c>
    </row>
    <row r="1040">
      <c r="A1040" s="16" t="s">
        <v>65</v>
      </c>
      <c r="B1040" s="16" t="s">
        <v>86</v>
      </c>
      <c r="C1040" s="16" t="s">
        <v>64</v>
      </c>
      <c r="D1040" s="16" t="s">
        <v>59</v>
      </c>
      <c r="E1040" s="17">
        <v>18.0</v>
      </c>
    </row>
    <row r="1041">
      <c r="A1041" s="16" t="s">
        <v>65</v>
      </c>
      <c r="B1041" s="16" t="s">
        <v>86</v>
      </c>
      <c r="C1041" s="16" t="s">
        <v>64</v>
      </c>
      <c r="D1041" s="16" t="s">
        <v>60</v>
      </c>
      <c r="E1041" s="17">
        <v>5.0</v>
      </c>
    </row>
    <row r="1042">
      <c r="A1042" s="16" t="s">
        <v>65</v>
      </c>
      <c r="B1042" s="16" t="s">
        <v>87</v>
      </c>
      <c r="C1042" s="16" t="s">
        <v>56</v>
      </c>
      <c r="D1042" s="16" t="s">
        <v>57</v>
      </c>
      <c r="E1042" s="17">
        <v>86.0</v>
      </c>
    </row>
    <row r="1043">
      <c r="A1043" s="16" t="s">
        <v>65</v>
      </c>
      <c r="B1043" s="16" t="s">
        <v>87</v>
      </c>
      <c r="C1043" s="16" t="s">
        <v>56</v>
      </c>
      <c r="D1043" s="16" t="s">
        <v>58</v>
      </c>
      <c r="E1043" s="17">
        <v>83.0</v>
      </c>
    </row>
    <row r="1044">
      <c r="A1044" s="16" t="s">
        <v>65</v>
      </c>
      <c r="B1044" s="16" t="s">
        <v>87</v>
      </c>
      <c r="C1044" s="16" t="s">
        <v>56</v>
      </c>
      <c r="D1044" s="16" t="s">
        <v>59</v>
      </c>
      <c r="E1044" s="17">
        <v>62.0</v>
      </c>
    </row>
    <row r="1045">
      <c r="A1045" s="16" t="s">
        <v>65</v>
      </c>
      <c r="B1045" s="16" t="s">
        <v>87</v>
      </c>
      <c r="C1045" s="16" t="s">
        <v>56</v>
      </c>
      <c r="D1045" s="16" t="s">
        <v>60</v>
      </c>
      <c r="E1045" s="17">
        <v>60.0</v>
      </c>
    </row>
    <row r="1046">
      <c r="A1046" s="16" t="s">
        <v>65</v>
      </c>
      <c r="B1046" s="16" t="s">
        <v>87</v>
      </c>
      <c r="C1046" s="16" t="s">
        <v>61</v>
      </c>
      <c r="D1046" s="16" t="s">
        <v>57</v>
      </c>
      <c r="E1046" s="17">
        <v>65.0</v>
      </c>
    </row>
    <row r="1047">
      <c r="A1047" s="16" t="s">
        <v>65</v>
      </c>
      <c r="B1047" s="16" t="s">
        <v>87</v>
      </c>
      <c r="C1047" s="16" t="s">
        <v>61</v>
      </c>
      <c r="D1047" s="16" t="s">
        <v>58</v>
      </c>
      <c r="E1047" s="17">
        <v>58.0</v>
      </c>
    </row>
    <row r="1048">
      <c r="A1048" s="16" t="s">
        <v>65</v>
      </c>
      <c r="B1048" s="16" t="s">
        <v>87</v>
      </c>
      <c r="C1048" s="16" t="s">
        <v>61</v>
      </c>
      <c r="D1048" s="16" t="s">
        <v>59</v>
      </c>
      <c r="E1048" s="17">
        <v>42.0</v>
      </c>
    </row>
    <row r="1049">
      <c r="A1049" s="16" t="s">
        <v>65</v>
      </c>
      <c r="B1049" s="16" t="s">
        <v>87</v>
      </c>
      <c r="C1049" s="16" t="s">
        <v>61</v>
      </c>
      <c r="D1049" s="16" t="s">
        <v>60</v>
      </c>
      <c r="E1049" s="17">
        <v>45.0</v>
      </c>
    </row>
    <row r="1050">
      <c r="A1050" s="16" t="s">
        <v>65</v>
      </c>
      <c r="B1050" s="16" t="s">
        <v>87</v>
      </c>
      <c r="C1050" s="16" t="s">
        <v>62</v>
      </c>
      <c r="D1050" s="16" t="s">
        <v>57</v>
      </c>
      <c r="E1050" s="17">
        <v>72.0</v>
      </c>
    </row>
    <row r="1051">
      <c r="A1051" s="16" t="s">
        <v>65</v>
      </c>
      <c r="B1051" s="16" t="s">
        <v>87</v>
      </c>
      <c r="C1051" s="16" t="s">
        <v>62</v>
      </c>
      <c r="D1051" s="16" t="s">
        <v>58</v>
      </c>
      <c r="E1051" s="17">
        <v>65.0</v>
      </c>
    </row>
    <row r="1052">
      <c r="A1052" s="16" t="s">
        <v>65</v>
      </c>
      <c r="B1052" s="16" t="s">
        <v>87</v>
      </c>
      <c r="C1052" s="16" t="s">
        <v>62</v>
      </c>
      <c r="D1052" s="16" t="s">
        <v>59</v>
      </c>
      <c r="E1052" s="17">
        <v>52.0</v>
      </c>
    </row>
    <row r="1053">
      <c r="A1053" s="16" t="s">
        <v>65</v>
      </c>
      <c r="B1053" s="16" t="s">
        <v>87</v>
      </c>
      <c r="C1053" s="16" t="s">
        <v>62</v>
      </c>
      <c r="D1053" s="16" t="s">
        <v>60</v>
      </c>
      <c r="E1053" s="17">
        <v>35.0</v>
      </c>
    </row>
    <row r="1054">
      <c r="A1054" s="16" t="s">
        <v>65</v>
      </c>
      <c r="B1054" s="16" t="s">
        <v>87</v>
      </c>
      <c r="C1054" s="16" t="s">
        <v>63</v>
      </c>
      <c r="D1054" s="16" t="s">
        <v>57</v>
      </c>
      <c r="E1054" s="17">
        <v>70.0</v>
      </c>
    </row>
    <row r="1055">
      <c r="A1055" s="16" t="s">
        <v>65</v>
      </c>
      <c r="B1055" s="16" t="s">
        <v>87</v>
      </c>
      <c r="C1055" s="16" t="s">
        <v>63</v>
      </c>
      <c r="D1055" s="16" t="s">
        <v>58</v>
      </c>
      <c r="E1055" s="17">
        <v>62.0</v>
      </c>
    </row>
    <row r="1056">
      <c r="A1056" s="16" t="s">
        <v>65</v>
      </c>
      <c r="B1056" s="16" t="s">
        <v>87</v>
      </c>
      <c r="C1056" s="16" t="s">
        <v>63</v>
      </c>
      <c r="D1056" s="16" t="s">
        <v>59</v>
      </c>
      <c r="E1056" s="17">
        <v>48.0</v>
      </c>
    </row>
    <row r="1057">
      <c r="A1057" s="16" t="s">
        <v>65</v>
      </c>
      <c r="B1057" s="16" t="s">
        <v>87</v>
      </c>
      <c r="C1057" s="16" t="s">
        <v>63</v>
      </c>
      <c r="D1057" s="16" t="s">
        <v>60</v>
      </c>
      <c r="E1057" s="17">
        <v>30.0</v>
      </c>
    </row>
    <row r="1058">
      <c r="A1058" s="16" t="s">
        <v>65</v>
      </c>
      <c r="B1058" s="16" t="s">
        <v>87</v>
      </c>
      <c r="C1058" s="16" t="s">
        <v>64</v>
      </c>
      <c r="D1058" s="16" t="s">
        <v>57</v>
      </c>
      <c r="E1058" s="17">
        <v>28.0</v>
      </c>
    </row>
    <row r="1059">
      <c r="A1059" s="16" t="s">
        <v>65</v>
      </c>
      <c r="B1059" s="16" t="s">
        <v>87</v>
      </c>
      <c r="C1059" s="16" t="s">
        <v>64</v>
      </c>
      <c r="D1059" s="16" t="s">
        <v>58</v>
      </c>
      <c r="E1059" s="17">
        <v>9.0</v>
      </c>
    </row>
    <row r="1060">
      <c r="A1060" s="16" t="s">
        <v>65</v>
      </c>
      <c r="B1060" s="16" t="s">
        <v>87</v>
      </c>
      <c r="C1060" s="16" t="s">
        <v>64</v>
      </c>
      <c r="D1060" s="16" t="s">
        <v>59</v>
      </c>
      <c r="E1060" s="17">
        <v>16.0</v>
      </c>
    </row>
    <row r="1061">
      <c r="A1061" s="16" t="s">
        <v>65</v>
      </c>
      <c r="B1061" s="16" t="s">
        <v>87</v>
      </c>
      <c r="C1061" s="16" t="s">
        <v>64</v>
      </c>
      <c r="D1061" s="16" t="s">
        <v>60</v>
      </c>
      <c r="E1061" s="17">
        <v>6.0</v>
      </c>
    </row>
    <row r="1062">
      <c r="A1062" s="16" t="s">
        <v>65</v>
      </c>
      <c r="B1062" s="16" t="s">
        <v>88</v>
      </c>
      <c r="C1062" s="16" t="s">
        <v>56</v>
      </c>
      <c r="D1062" s="16" t="s">
        <v>57</v>
      </c>
      <c r="E1062" s="17">
        <v>72.0</v>
      </c>
    </row>
    <row r="1063">
      <c r="A1063" s="16" t="s">
        <v>65</v>
      </c>
      <c r="B1063" s="16" t="s">
        <v>88</v>
      </c>
      <c r="C1063" s="16" t="s">
        <v>56</v>
      </c>
      <c r="D1063" s="16" t="s">
        <v>58</v>
      </c>
      <c r="E1063" s="17">
        <v>69.0</v>
      </c>
    </row>
    <row r="1064">
      <c r="A1064" s="16" t="s">
        <v>65</v>
      </c>
      <c r="B1064" s="16" t="s">
        <v>88</v>
      </c>
      <c r="C1064" s="16" t="s">
        <v>56</v>
      </c>
      <c r="D1064" s="16" t="s">
        <v>59</v>
      </c>
      <c r="E1064" s="17">
        <v>52.0</v>
      </c>
    </row>
    <row r="1065">
      <c r="A1065" s="16" t="s">
        <v>65</v>
      </c>
      <c r="B1065" s="16" t="s">
        <v>88</v>
      </c>
      <c r="C1065" s="16" t="s">
        <v>56</v>
      </c>
      <c r="D1065" s="16" t="s">
        <v>60</v>
      </c>
      <c r="E1065" s="17">
        <v>65.0</v>
      </c>
    </row>
    <row r="1066">
      <c r="A1066" s="16" t="s">
        <v>65</v>
      </c>
      <c r="B1066" s="16" t="s">
        <v>88</v>
      </c>
      <c r="C1066" s="16" t="s">
        <v>61</v>
      </c>
      <c r="D1066" s="16" t="s">
        <v>57</v>
      </c>
      <c r="E1066" s="17">
        <v>68.0</v>
      </c>
    </row>
    <row r="1067">
      <c r="A1067" s="16" t="s">
        <v>65</v>
      </c>
      <c r="B1067" s="16" t="s">
        <v>88</v>
      </c>
      <c r="C1067" s="16" t="s">
        <v>61</v>
      </c>
      <c r="D1067" s="16" t="s">
        <v>58</v>
      </c>
      <c r="E1067" s="17">
        <v>62.0</v>
      </c>
    </row>
    <row r="1068">
      <c r="A1068" s="16" t="s">
        <v>65</v>
      </c>
      <c r="B1068" s="16" t="s">
        <v>88</v>
      </c>
      <c r="C1068" s="16" t="s">
        <v>61</v>
      </c>
      <c r="D1068" s="16" t="s">
        <v>59</v>
      </c>
      <c r="E1068" s="17">
        <v>48.0</v>
      </c>
    </row>
    <row r="1069">
      <c r="A1069" s="16" t="s">
        <v>65</v>
      </c>
      <c r="B1069" s="16" t="s">
        <v>88</v>
      </c>
      <c r="C1069" s="16" t="s">
        <v>61</v>
      </c>
      <c r="D1069" s="16" t="s">
        <v>60</v>
      </c>
      <c r="E1069" s="17">
        <v>60.0</v>
      </c>
    </row>
    <row r="1070">
      <c r="A1070" s="16" t="s">
        <v>65</v>
      </c>
      <c r="B1070" s="16" t="s">
        <v>88</v>
      </c>
      <c r="C1070" s="16" t="s">
        <v>62</v>
      </c>
      <c r="D1070" s="16" t="s">
        <v>57</v>
      </c>
      <c r="E1070" s="17">
        <v>64.0</v>
      </c>
    </row>
    <row r="1071">
      <c r="A1071" s="16" t="s">
        <v>65</v>
      </c>
      <c r="B1071" s="16" t="s">
        <v>88</v>
      </c>
      <c r="C1071" s="16" t="s">
        <v>62</v>
      </c>
      <c r="D1071" s="16" t="s">
        <v>58</v>
      </c>
      <c r="E1071" s="17">
        <v>56.0</v>
      </c>
    </row>
    <row r="1072">
      <c r="A1072" s="16" t="s">
        <v>65</v>
      </c>
      <c r="B1072" s="16" t="s">
        <v>88</v>
      </c>
      <c r="C1072" s="16" t="s">
        <v>62</v>
      </c>
      <c r="D1072" s="16" t="s">
        <v>59</v>
      </c>
      <c r="E1072" s="17">
        <v>40.0</v>
      </c>
    </row>
    <row r="1073">
      <c r="A1073" s="16" t="s">
        <v>65</v>
      </c>
      <c r="B1073" s="16" t="s">
        <v>88</v>
      </c>
      <c r="C1073" s="16" t="s">
        <v>62</v>
      </c>
      <c r="D1073" s="16" t="s">
        <v>60</v>
      </c>
      <c r="E1073" s="17">
        <v>42.0</v>
      </c>
    </row>
    <row r="1074">
      <c r="A1074" s="16" t="s">
        <v>65</v>
      </c>
      <c r="B1074" s="16" t="s">
        <v>88</v>
      </c>
      <c r="C1074" s="16" t="s">
        <v>63</v>
      </c>
      <c r="D1074" s="16" t="s">
        <v>57</v>
      </c>
      <c r="E1074" s="17">
        <v>60.0</v>
      </c>
    </row>
    <row r="1075">
      <c r="A1075" s="16" t="s">
        <v>65</v>
      </c>
      <c r="B1075" s="16" t="s">
        <v>88</v>
      </c>
      <c r="C1075" s="16" t="s">
        <v>63</v>
      </c>
      <c r="D1075" s="16" t="s">
        <v>58</v>
      </c>
      <c r="E1075" s="17">
        <v>52.0</v>
      </c>
    </row>
    <row r="1076">
      <c r="A1076" s="16" t="s">
        <v>65</v>
      </c>
      <c r="B1076" s="16" t="s">
        <v>88</v>
      </c>
      <c r="C1076" s="16" t="s">
        <v>63</v>
      </c>
      <c r="D1076" s="16" t="s">
        <v>59</v>
      </c>
      <c r="E1076" s="17">
        <v>35.0</v>
      </c>
    </row>
    <row r="1077">
      <c r="A1077" s="16" t="s">
        <v>65</v>
      </c>
      <c r="B1077" s="16" t="s">
        <v>88</v>
      </c>
      <c r="C1077" s="16" t="s">
        <v>63</v>
      </c>
      <c r="D1077" s="16" t="s">
        <v>60</v>
      </c>
      <c r="E1077" s="17">
        <v>38.0</v>
      </c>
    </row>
    <row r="1078">
      <c r="A1078" s="16" t="s">
        <v>65</v>
      </c>
      <c r="B1078" s="16" t="s">
        <v>88</v>
      </c>
      <c r="C1078" s="16" t="s">
        <v>64</v>
      </c>
      <c r="D1078" s="16" t="s">
        <v>57</v>
      </c>
      <c r="E1078" s="17">
        <v>42.0</v>
      </c>
    </row>
    <row r="1079">
      <c r="A1079" s="16" t="s">
        <v>65</v>
      </c>
      <c r="B1079" s="16" t="s">
        <v>88</v>
      </c>
      <c r="C1079" s="16" t="s">
        <v>64</v>
      </c>
      <c r="D1079" s="16" t="s">
        <v>58</v>
      </c>
      <c r="E1079" s="17">
        <v>18.0</v>
      </c>
    </row>
    <row r="1080">
      <c r="A1080" s="16" t="s">
        <v>65</v>
      </c>
      <c r="B1080" s="16" t="s">
        <v>88</v>
      </c>
      <c r="C1080" s="16" t="s">
        <v>64</v>
      </c>
      <c r="D1080" s="16" t="s">
        <v>59</v>
      </c>
      <c r="E1080" s="17">
        <v>30.0</v>
      </c>
    </row>
    <row r="1081">
      <c r="A1081" s="16" t="s">
        <v>65</v>
      </c>
      <c r="B1081" s="16" t="s">
        <v>88</v>
      </c>
      <c r="C1081" s="16" t="s">
        <v>64</v>
      </c>
      <c r="D1081" s="16" t="s">
        <v>60</v>
      </c>
      <c r="E1081" s="17">
        <v>16.0</v>
      </c>
    </row>
    <row r="1082">
      <c r="A1082" s="16" t="s">
        <v>65</v>
      </c>
      <c r="B1082" s="16" t="s">
        <v>89</v>
      </c>
      <c r="C1082" s="16" t="s">
        <v>56</v>
      </c>
      <c r="D1082" s="16" t="s">
        <v>57</v>
      </c>
      <c r="E1082" s="17">
        <v>84.0</v>
      </c>
    </row>
    <row r="1083">
      <c r="A1083" s="16" t="s">
        <v>65</v>
      </c>
      <c r="B1083" s="16" t="s">
        <v>89</v>
      </c>
      <c r="C1083" s="16" t="s">
        <v>56</v>
      </c>
      <c r="D1083" s="16" t="s">
        <v>58</v>
      </c>
      <c r="E1083" s="17">
        <v>81.0</v>
      </c>
    </row>
    <row r="1084">
      <c r="A1084" s="16" t="s">
        <v>65</v>
      </c>
      <c r="B1084" s="16" t="s">
        <v>89</v>
      </c>
      <c r="C1084" s="16" t="s">
        <v>56</v>
      </c>
      <c r="D1084" s="16" t="s">
        <v>59</v>
      </c>
      <c r="E1084" s="17">
        <v>60.0</v>
      </c>
    </row>
    <row r="1085">
      <c r="A1085" s="16" t="s">
        <v>65</v>
      </c>
      <c r="B1085" s="16" t="s">
        <v>89</v>
      </c>
      <c r="C1085" s="16" t="s">
        <v>56</v>
      </c>
      <c r="D1085" s="16" t="s">
        <v>60</v>
      </c>
      <c r="E1085" s="17">
        <v>40.0</v>
      </c>
    </row>
    <row r="1086">
      <c r="A1086" s="16" t="s">
        <v>65</v>
      </c>
      <c r="B1086" s="16" t="s">
        <v>89</v>
      </c>
      <c r="C1086" s="16" t="s">
        <v>61</v>
      </c>
      <c r="D1086" s="16" t="s">
        <v>57</v>
      </c>
      <c r="E1086" s="17">
        <v>62.0</v>
      </c>
    </row>
    <row r="1087">
      <c r="A1087" s="16" t="s">
        <v>65</v>
      </c>
      <c r="B1087" s="16" t="s">
        <v>89</v>
      </c>
      <c r="C1087" s="16" t="s">
        <v>61</v>
      </c>
      <c r="D1087" s="16" t="s">
        <v>58</v>
      </c>
      <c r="E1087" s="17">
        <v>55.0</v>
      </c>
    </row>
    <row r="1088">
      <c r="A1088" s="16" t="s">
        <v>65</v>
      </c>
      <c r="B1088" s="16" t="s">
        <v>89</v>
      </c>
      <c r="C1088" s="16" t="s">
        <v>61</v>
      </c>
      <c r="D1088" s="16" t="s">
        <v>59</v>
      </c>
      <c r="E1088" s="17">
        <v>40.0</v>
      </c>
    </row>
    <row r="1089">
      <c r="A1089" s="16" t="s">
        <v>65</v>
      </c>
      <c r="B1089" s="16" t="s">
        <v>89</v>
      </c>
      <c r="C1089" s="16" t="s">
        <v>61</v>
      </c>
      <c r="D1089" s="16" t="s">
        <v>60</v>
      </c>
      <c r="E1089" s="17">
        <v>28.0</v>
      </c>
    </row>
    <row r="1090">
      <c r="A1090" s="16" t="s">
        <v>65</v>
      </c>
      <c r="B1090" s="16" t="s">
        <v>89</v>
      </c>
      <c r="C1090" s="16" t="s">
        <v>62</v>
      </c>
      <c r="D1090" s="16" t="s">
        <v>57</v>
      </c>
      <c r="E1090" s="17">
        <v>68.0</v>
      </c>
    </row>
    <row r="1091">
      <c r="A1091" s="16" t="s">
        <v>65</v>
      </c>
      <c r="B1091" s="16" t="s">
        <v>89</v>
      </c>
      <c r="C1091" s="16" t="s">
        <v>62</v>
      </c>
      <c r="D1091" s="16" t="s">
        <v>58</v>
      </c>
      <c r="E1091" s="17">
        <v>60.0</v>
      </c>
    </row>
    <row r="1092">
      <c r="A1092" s="16" t="s">
        <v>65</v>
      </c>
      <c r="B1092" s="16" t="s">
        <v>89</v>
      </c>
      <c r="C1092" s="16" t="s">
        <v>62</v>
      </c>
      <c r="D1092" s="16" t="s">
        <v>59</v>
      </c>
      <c r="E1092" s="17">
        <v>48.0</v>
      </c>
    </row>
    <row r="1093">
      <c r="A1093" s="16" t="s">
        <v>65</v>
      </c>
      <c r="B1093" s="16" t="s">
        <v>89</v>
      </c>
      <c r="C1093" s="16" t="s">
        <v>62</v>
      </c>
      <c r="D1093" s="16" t="s">
        <v>60</v>
      </c>
      <c r="E1093" s="17">
        <v>25.0</v>
      </c>
    </row>
    <row r="1094">
      <c r="A1094" s="16" t="s">
        <v>65</v>
      </c>
      <c r="B1094" s="16" t="s">
        <v>89</v>
      </c>
      <c r="C1094" s="16" t="s">
        <v>63</v>
      </c>
      <c r="D1094" s="16" t="s">
        <v>57</v>
      </c>
      <c r="E1094" s="17">
        <v>65.0</v>
      </c>
    </row>
    <row r="1095">
      <c r="A1095" s="16" t="s">
        <v>65</v>
      </c>
      <c r="B1095" s="16" t="s">
        <v>89</v>
      </c>
      <c r="C1095" s="16" t="s">
        <v>63</v>
      </c>
      <c r="D1095" s="16" t="s">
        <v>58</v>
      </c>
      <c r="E1095" s="17">
        <v>58.0</v>
      </c>
    </row>
    <row r="1096">
      <c r="A1096" s="16" t="s">
        <v>65</v>
      </c>
      <c r="B1096" s="16" t="s">
        <v>89</v>
      </c>
      <c r="C1096" s="16" t="s">
        <v>63</v>
      </c>
      <c r="D1096" s="16" t="s">
        <v>59</v>
      </c>
      <c r="E1096" s="17">
        <v>45.0</v>
      </c>
    </row>
    <row r="1097">
      <c r="A1097" s="16" t="s">
        <v>65</v>
      </c>
      <c r="B1097" s="16" t="s">
        <v>89</v>
      </c>
      <c r="C1097" s="16" t="s">
        <v>63</v>
      </c>
      <c r="D1097" s="16" t="s">
        <v>60</v>
      </c>
      <c r="E1097" s="17">
        <v>22.0</v>
      </c>
    </row>
    <row r="1098">
      <c r="A1098" s="16" t="s">
        <v>65</v>
      </c>
      <c r="B1098" s="16" t="s">
        <v>89</v>
      </c>
      <c r="C1098" s="16" t="s">
        <v>64</v>
      </c>
      <c r="D1098" s="16" t="s">
        <v>57</v>
      </c>
      <c r="E1098" s="17">
        <v>26.0</v>
      </c>
    </row>
    <row r="1099">
      <c r="A1099" s="16" t="s">
        <v>65</v>
      </c>
      <c r="B1099" s="16" t="s">
        <v>89</v>
      </c>
      <c r="C1099" s="16" t="s">
        <v>64</v>
      </c>
      <c r="D1099" s="16" t="s">
        <v>58</v>
      </c>
      <c r="E1099" s="17">
        <v>8.0</v>
      </c>
    </row>
    <row r="1100">
      <c r="A1100" s="16" t="s">
        <v>65</v>
      </c>
      <c r="B1100" s="16" t="s">
        <v>89</v>
      </c>
      <c r="C1100" s="16" t="s">
        <v>64</v>
      </c>
      <c r="D1100" s="16" t="s">
        <v>59</v>
      </c>
      <c r="E1100" s="17">
        <v>15.0</v>
      </c>
    </row>
    <row r="1101">
      <c r="A1101" s="16" t="s">
        <v>65</v>
      </c>
      <c r="B1101" s="16" t="s">
        <v>89</v>
      </c>
      <c r="C1101" s="16" t="s">
        <v>64</v>
      </c>
      <c r="D1101" s="16" t="s">
        <v>60</v>
      </c>
      <c r="E1101" s="17">
        <v>4.0</v>
      </c>
    </row>
    <row r="1102">
      <c r="A1102" s="16" t="s">
        <v>65</v>
      </c>
      <c r="B1102" s="16" t="s">
        <v>90</v>
      </c>
      <c r="C1102" s="16" t="s">
        <v>56</v>
      </c>
      <c r="D1102" s="16" t="s">
        <v>57</v>
      </c>
      <c r="E1102" s="17">
        <v>70.0</v>
      </c>
    </row>
    <row r="1103">
      <c r="A1103" s="16" t="s">
        <v>65</v>
      </c>
      <c r="B1103" s="16" t="s">
        <v>90</v>
      </c>
      <c r="C1103" s="16" t="s">
        <v>56</v>
      </c>
      <c r="D1103" s="16" t="s">
        <v>58</v>
      </c>
      <c r="E1103" s="17">
        <v>68.0</v>
      </c>
    </row>
    <row r="1104">
      <c r="A1104" s="16" t="s">
        <v>65</v>
      </c>
      <c r="B1104" s="16" t="s">
        <v>90</v>
      </c>
      <c r="C1104" s="16" t="s">
        <v>56</v>
      </c>
      <c r="D1104" s="16" t="s">
        <v>59</v>
      </c>
      <c r="E1104" s="17">
        <v>45.0</v>
      </c>
    </row>
    <row r="1105">
      <c r="A1105" s="16" t="s">
        <v>65</v>
      </c>
      <c r="B1105" s="16" t="s">
        <v>90</v>
      </c>
      <c r="C1105" s="16" t="s">
        <v>56</v>
      </c>
      <c r="D1105" s="16" t="s">
        <v>60</v>
      </c>
      <c r="E1105" s="17">
        <v>62.0</v>
      </c>
    </row>
    <row r="1106">
      <c r="A1106" s="16" t="s">
        <v>65</v>
      </c>
      <c r="B1106" s="16" t="s">
        <v>90</v>
      </c>
      <c r="C1106" s="16" t="s">
        <v>61</v>
      </c>
      <c r="D1106" s="16" t="s">
        <v>57</v>
      </c>
      <c r="E1106" s="17">
        <v>72.0</v>
      </c>
    </row>
    <row r="1107">
      <c r="A1107" s="16" t="s">
        <v>65</v>
      </c>
      <c r="B1107" s="16" t="s">
        <v>90</v>
      </c>
      <c r="C1107" s="16" t="s">
        <v>61</v>
      </c>
      <c r="D1107" s="16" t="s">
        <v>58</v>
      </c>
      <c r="E1107" s="17">
        <v>68.0</v>
      </c>
    </row>
    <row r="1108">
      <c r="A1108" s="16" t="s">
        <v>65</v>
      </c>
      <c r="B1108" s="16" t="s">
        <v>90</v>
      </c>
      <c r="C1108" s="16" t="s">
        <v>61</v>
      </c>
      <c r="D1108" s="16" t="s">
        <v>59</v>
      </c>
      <c r="E1108" s="17">
        <v>48.0</v>
      </c>
    </row>
    <row r="1109">
      <c r="A1109" s="16" t="s">
        <v>65</v>
      </c>
      <c r="B1109" s="16" t="s">
        <v>90</v>
      </c>
      <c r="C1109" s="16" t="s">
        <v>61</v>
      </c>
      <c r="D1109" s="16" t="s">
        <v>60</v>
      </c>
      <c r="E1109" s="17">
        <v>60.0</v>
      </c>
    </row>
    <row r="1110">
      <c r="A1110" s="16" t="s">
        <v>65</v>
      </c>
      <c r="B1110" s="16" t="s">
        <v>90</v>
      </c>
      <c r="C1110" s="16" t="s">
        <v>62</v>
      </c>
      <c r="D1110" s="16" t="s">
        <v>57</v>
      </c>
      <c r="E1110" s="17">
        <v>65.0</v>
      </c>
    </row>
    <row r="1111">
      <c r="A1111" s="16" t="s">
        <v>65</v>
      </c>
      <c r="B1111" s="16" t="s">
        <v>90</v>
      </c>
      <c r="C1111" s="16" t="s">
        <v>62</v>
      </c>
      <c r="D1111" s="16" t="s">
        <v>58</v>
      </c>
      <c r="E1111" s="17">
        <v>58.0</v>
      </c>
    </row>
    <row r="1112">
      <c r="A1112" s="16" t="s">
        <v>65</v>
      </c>
      <c r="B1112" s="16" t="s">
        <v>90</v>
      </c>
      <c r="C1112" s="16" t="s">
        <v>62</v>
      </c>
      <c r="D1112" s="16" t="s">
        <v>59</v>
      </c>
      <c r="E1112" s="17">
        <v>38.0</v>
      </c>
    </row>
    <row r="1113">
      <c r="A1113" s="16" t="s">
        <v>65</v>
      </c>
      <c r="B1113" s="16" t="s">
        <v>90</v>
      </c>
      <c r="C1113" s="16" t="s">
        <v>62</v>
      </c>
      <c r="D1113" s="16" t="s">
        <v>60</v>
      </c>
      <c r="E1113" s="17">
        <v>42.0</v>
      </c>
    </row>
    <row r="1114">
      <c r="A1114" s="16" t="s">
        <v>65</v>
      </c>
      <c r="B1114" s="16" t="s">
        <v>90</v>
      </c>
      <c r="C1114" s="16" t="s">
        <v>63</v>
      </c>
      <c r="D1114" s="16" t="s">
        <v>57</v>
      </c>
      <c r="E1114" s="17">
        <v>60.0</v>
      </c>
    </row>
    <row r="1115">
      <c r="A1115" s="16" t="s">
        <v>65</v>
      </c>
      <c r="B1115" s="16" t="s">
        <v>90</v>
      </c>
      <c r="C1115" s="16" t="s">
        <v>63</v>
      </c>
      <c r="D1115" s="16" t="s">
        <v>58</v>
      </c>
      <c r="E1115" s="17">
        <v>52.0</v>
      </c>
    </row>
    <row r="1116">
      <c r="A1116" s="16" t="s">
        <v>65</v>
      </c>
      <c r="B1116" s="16" t="s">
        <v>90</v>
      </c>
      <c r="C1116" s="16" t="s">
        <v>63</v>
      </c>
      <c r="D1116" s="16" t="s">
        <v>59</v>
      </c>
      <c r="E1116" s="17">
        <v>35.0</v>
      </c>
    </row>
    <row r="1117">
      <c r="A1117" s="16" t="s">
        <v>65</v>
      </c>
      <c r="B1117" s="16" t="s">
        <v>90</v>
      </c>
      <c r="C1117" s="16" t="s">
        <v>63</v>
      </c>
      <c r="D1117" s="16" t="s">
        <v>60</v>
      </c>
      <c r="E1117" s="17">
        <v>35.0</v>
      </c>
    </row>
    <row r="1118">
      <c r="A1118" s="16" t="s">
        <v>65</v>
      </c>
      <c r="B1118" s="16" t="s">
        <v>90</v>
      </c>
      <c r="C1118" s="16" t="s">
        <v>64</v>
      </c>
      <c r="D1118" s="16" t="s">
        <v>57</v>
      </c>
      <c r="E1118" s="17">
        <v>45.0</v>
      </c>
    </row>
    <row r="1119">
      <c r="A1119" s="16" t="s">
        <v>65</v>
      </c>
      <c r="B1119" s="16" t="s">
        <v>90</v>
      </c>
      <c r="C1119" s="16" t="s">
        <v>64</v>
      </c>
      <c r="D1119" s="16" t="s">
        <v>58</v>
      </c>
      <c r="E1119" s="17">
        <v>20.0</v>
      </c>
    </row>
    <row r="1120">
      <c r="A1120" s="16" t="s">
        <v>65</v>
      </c>
      <c r="B1120" s="16" t="s">
        <v>90</v>
      </c>
      <c r="C1120" s="16" t="s">
        <v>64</v>
      </c>
      <c r="D1120" s="16" t="s">
        <v>59</v>
      </c>
      <c r="E1120" s="17">
        <v>32.0</v>
      </c>
    </row>
    <row r="1121">
      <c r="A1121" s="16" t="s">
        <v>65</v>
      </c>
      <c r="B1121" s="16" t="s">
        <v>90</v>
      </c>
      <c r="C1121" s="16" t="s">
        <v>64</v>
      </c>
      <c r="D1121" s="16" t="s">
        <v>60</v>
      </c>
      <c r="E1121" s="17">
        <v>15.0</v>
      </c>
    </row>
    <row r="1122">
      <c r="A1122" s="16" t="s">
        <v>65</v>
      </c>
      <c r="B1122" s="16" t="s">
        <v>91</v>
      </c>
      <c r="C1122" s="16" t="s">
        <v>56</v>
      </c>
      <c r="D1122" s="16" t="s">
        <v>57</v>
      </c>
      <c r="E1122" s="17">
        <v>85.0</v>
      </c>
    </row>
    <row r="1123">
      <c r="A1123" s="16" t="s">
        <v>65</v>
      </c>
      <c r="B1123" s="16" t="s">
        <v>91</v>
      </c>
      <c r="C1123" s="16" t="s">
        <v>56</v>
      </c>
      <c r="D1123" s="16" t="s">
        <v>58</v>
      </c>
      <c r="E1123" s="17">
        <v>82.0</v>
      </c>
    </row>
    <row r="1124">
      <c r="A1124" s="16" t="s">
        <v>65</v>
      </c>
      <c r="B1124" s="16" t="s">
        <v>91</v>
      </c>
      <c r="C1124" s="16" t="s">
        <v>56</v>
      </c>
      <c r="D1124" s="16" t="s">
        <v>59</v>
      </c>
      <c r="E1124" s="17">
        <v>62.0</v>
      </c>
    </row>
    <row r="1125">
      <c r="A1125" s="16" t="s">
        <v>65</v>
      </c>
      <c r="B1125" s="16" t="s">
        <v>91</v>
      </c>
      <c r="C1125" s="16" t="s">
        <v>56</v>
      </c>
      <c r="D1125" s="16" t="s">
        <v>60</v>
      </c>
      <c r="E1125" s="17">
        <v>42.0</v>
      </c>
    </row>
    <row r="1126">
      <c r="A1126" s="16" t="s">
        <v>65</v>
      </c>
      <c r="B1126" s="16" t="s">
        <v>91</v>
      </c>
      <c r="C1126" s="16" t="s">
        <v>61</v>
      </c>
      <c r="D1126" s="16" t="s">
        <v>57</v>
      </c>
      <c r="E1126" s="17">
        <v>64.0</v>
      </c>
    </row>
    <row r="1127">
      <c r="A1127" s="16" t="s">
        <v>65</v>
      </c>
      <c r="B1127" s="16" t="s">
        <v>91</v>
      </c>
      <c r="C1127" s="16" t="s">
        <v>61</v>
      </c>
      <c r="D1127" s="16" t="s">
        <v>58</v>
      </c>
      <c r="E1127" s="17">
        <v>56.0</v>
      </c>
    </row>
    <row r="1128">
      <c r="A1128" s="16" t="s">
        <v>65</v>
      </c>
      <c r="B1128" s="16" t="s">
        <v>91</v>
      </c>
      <c r="C1128" s="16" t="s">
        <v>61</v>
      </c>
      <c r="D1128" s="16" t="s">
        <v>59</v>
      </c>
      <c r="E1128" s="17">
        <v>42.0</v>
      </c>
    </row>
    <row r="1129">
      <c r="A1129" s="16" t="s">
        <v>65</v>
      </c>
      <c r="B1129" s="16" t="s">
        <v>91</v>
      </c>
      <c r="C1129" s="16" t="s">
        <v>61</v>
      </c>
      <c r="D1129" s="16" t="s">
        <v>60</v>
      </c>
      <c r="E1129" s="17">
        <v>30.0</v>
      </c>
    </row>
    <row r="1130">
      <c r="A1130" s="16" t="s">
        <v>65</v>
      </c>
      <c r="B1130" s="16" t="s">
        <v>91</v>
      </c>
      <c r="C1130" s="16" t="s">
        <v>62</v>
      </c>
      <c r="D1130" s="16" t="s">
        <v>57</v>
      </c>
      <c r="E1130" s="17">
        <v>70.0</v>
      </c>
    </row>
    <row r="1131">
      <c r="A1131" s="16" t="s">
        <v>65</v>
      </c>
      <c r="B1131" s="16" t="s">
        <v>91</v>
      </c>
      <c r="C1131" s="16" t="s">
        <v>62</v>
      </c>
      <c r="D1131" s="16" t="s">
        <v>58</v>
      </c>
      <c r="E1131" s="17">
        <v>62.0</v>
      </c>
    </row>
    <row r="1132">
      <c r="A1132" s="16" t="s">
        <v>65</v>
      </c>
      <c r="B1132" s="16" t="s">
        <v>91</v>
      </c>
      <c r="C1132" s="16" t="s">
        <v>62</v>
      </c>
      <c r="D1132" s="16" t="s">
        <v>59</v>
      </c>
      <c r="E1132" s="17">
        <v>50.0</v>
      </c>
    </row>
    <row r="1133">
      <c r="A1133" s="16" t="s">
        <v>65</v>
      </c>
      <c r="B1133" s="16" t="s">
        <v>91</v>
      </c>
      <c r="C1133" s="16" t="s">
        <v>62</v>
      </c>
      <c r="D1133" s="16" t="s">
        <v>60</v>
      </c>
      <c r="E1133" s="17">
        <v>28.0</v>
      </c>
    </row>
    <row r="1134">
      <c r="A1134" s="16" t="s">
        <v>65</v>
      </c>
      <c r="B1134" s="16" t="s">
        <v>91</v>
      </c>
      <c r="C1134" s="16" t="s">
        <v>63</v>
      </c>
      <c r="D1134" s="16" t="s">
        <v>57</v>
      </c>
      <c r="E1134" s="17">
        <v>68.0</v>
      </c>
    </row>
    <row r="1135">
      <c r="A1135" s="16" t="s">
        <v>65</v>
      </c>
      <c r="B1135" s="16" t="s">
        <v>91</v>
      </c>
      <c r="C1135" s="16" t="s">
        <v>63</v>
      </c>
      <c r="D1135" s="16" t="s">
        <v>58</v>
      </c>
      <c r="E1135" s="17">
        <v>60.0</v>
      </c>
    </row>
    <row r="1136">
      <c r="A1136" s="16" t="s">
        <v>65</v>
      </c>
      <c r="B1136" s="16" t="s">
        <v>91</v>
      </c>
      <c r="C1136" s="16" t="s">
        <v>63</v>
      </c>
      <c r="D1136" s="16" t="s">
        <v>59</v>
      </c>
      <c r="E1136" s="17">
        <v>46.0</v>
      </c>
    </row>
    <row r="1137">
      <c r="A1137" s="16" t="s">
        <v>65</v>
      </c>
      <c r="B1137" s="16" t="s">
        <v>91</v>
      </c>
      <c r="C1137" s="16" t="s">
        <v>63</v>
      </c>
      <c r="D1137" s="16" t="s">
        <v>60</v>
      </c>
      <c r="E1137" s="17">
        <v>26.0</v>
      </c>
    </row>
    <row r="1138">
      <c r="A1138" s="16" t="s">
        <v>65</v>
      </c>
      <c r="B1138" s="16" t="s">
        <v>91</v>
      </c>
      <c r="C1138" s="16" t="s">
        <v>64</v>
      </c>
      <c r="D1138" s="16" t="s">
        <v>57</v>
      </c>
      <c r="E1138" s="17">
        <v>28.0</v>
      </c>
    </row>
    <row r="1139">
      <c r="A1139" s="16" t="s">
        <v>65</v>
      </c>
      <c r="B1139" s="16" t="s">
        <v>91</v>
      </c>
      <c r="C1139" s="16" t="s">
        <v>64</v>
      </c>
      <c r="D1139" s="16" t="s">
        <v>58</v>
      </c>
      <c r="E1139" s="17">
        <v>9.0</v>
      </c>
    </row>
    <row r="1140">
      <c r="A1140" s="16" t="s">
        <v>65</v>
      </c>
      <c r="B1140" s="16" t="s">
        <v>91</v>
      </c>
      <c r="C1140" s="16" t="s">
        <v>64</v>
      </c>
      <c r="D1140" s="16" t="s">
        <v>59</v>
      </c>
      <c r="E1140" s="17">
        <v>16.0</v>
      </c>
    </row>
    <row r="1141">
      <c r="A1141" s="16" t="s">
        <v>65</v>
      </c>
      <c r="B1141" s="16" t="s">
        <v>91</v>
      </c>
      <c r="C1141" s="16" t="s">
        <v>64</v>
      </c>
      <c r="D1141" s="16" t="s">
        <v>60</v>
      </c>
      <c r="E1141" s="17">
        <v>5.0</v>
      </c>
    </row>
    <row r="1142">
      <c r="A1142" s="16" t="s">
        <v>65</v>
      </c>
      <c r="B1142" s="16" t="s">
        <v>92</v>
      </c>
      <c r="C1142" s="16" t="s">
        <v>56</v>
      </c>
      <c r="D1142" s="16" t="s">
        <v>57</v>
      </c>
      <c r="E1142" s="17">
        <v>90.0</v>
      </c>
    </row>
    <row r="1143">
      <c r="A1143" s="16" t="s">
        <v>65</v>
      </c>
      <c r="B1143" s="16" t="s">
        <v>92</v>
      </c>
      <c r="C1143" s="16" t="s">
        <v>56</v>
      </c>
      <c r="D1143" s="16" t="s">
        <v>58</v>
      </c>
      <c r="E1143" s="17">
        <v>88.0</v>
      </c>
    </row>
    <row r="1144">
      <c r="A1144" s="16" t="s">
        <v>65</v>
      </c>
      <c r="B1144" s="16" t="s">
        <v>92</v>
      </c>
      <c r="C1144" s="16" t="s">
        <v>56</v>
      </c>
      <c r="D1144" s="16" t="s">
        <v>59</v>
      </c>
      <c r="E1144" s="17">
        <v>70.0</v>
      </c>
    </row>
    <row r="1145">
      <c r="A1145" s="16" t="s">
        <v>65</v>
      </c>
      <c r="B1145" s="16" t="s">
        <v>92</v>
      </c>
      <c r="C1145" s="16" t="s">
        <v>56</v>
      </c>
      <c r="D1145" s="16" t="s">
        <v>60</v>
      </c>
      <c r="E1145" s="17">
        <v>35.0</v>
      </c>
    </row>
    <row r="1146">
      <c r="A1146" s="16" t="s">
        <v>65</v>
      </c>
      <c r="B1146" s="16" t="s">
        <v>92</v>
      </c>
      <c r="C1146" s="16" t="s">
        <v>61</v>
      </c>
      <c r="D1146" s="16" t="s">
        <v>57</v>
      </c>
      <c r="E1146" s="17">
        <v>70.0</v>
      </c>
    </row>
    <row r="1147">
      <c r="A1147" s="16" t="s">
        <v>65</v>
      </c>
      <c r="B1147" s="16" t="s">
        <v>92</v>
      </c>
      <c r="C1147" s="16" t="s">
        <v>61</v>
      </c>
      <c r="D1147" s="16" t="s">
        <v>58</v>
      </c>
      <c r="E1147" s="17">
        <v>62.0</v>
      </c>
    </row>
    <row r="1148">
      <c r="A1148" s="16" t="s">
        <v>65</v>
      </c>
      <c r="B1148" s="16" t="s">
        <v>92</v>
      </c>
      <c r="C1148" s="16" t="s">
        <v>61</v>
      </c>
      <c r="D1148" s="16" t="s">
        <v>59</v>
      </c>
      <c r="E1148" s="17">
        <v>52.0</v>
      </c>
    </row>
    <row r="1149">
      <c r="A1149" s="16" t="s">
        <v>65</v>
      </c>
      <c r="B1149" s="16" t="s">
        <v>92</v>
      </c>
      <c r="C1149" s="16" t="s">
        <v>61</v>
      </c>
      <c r="D1149" s="16" t="s">
        <v>60</v>
      </c>
      <c r="E1149" s="17">
        <v>28.0</v>
      </c>
    </row>
    <row r="1150">
      <c r="A1150" s="16" t="s">
        <v>65</v>
      </c>
      <c r="B1150" s="16" t="s">
        <v>92</v>
      </c>
      <c r="C1150" s="16" t="s">
        <v>62</v>
      </c>
      <c r="D1150" s="16" t="s">
        <v>57</v>
      </c>
      <c r="E1150" s="17">
        <v>75.0</v>
      </c>
    </row>
    <row r="1151">
      <c r="A1151" s="16" t="s">
        <v>65</v>
      </c>
      <c r="B1151" s="16" t="s">
        <v>92</v>
      </c>
      <c r="C1151" s="16" t="s">
        <v>62</v>
      </c>
      <c r="D1151" s="16" t="s">
        <v>58</v>
      </c>
      <c r="E1151" s="17">
        <v>68.0</v>
      </c>
    </row>
    <row r="1152">
      <c r="A1152" s="16" t="s">
        <v>65</v>
      </c>
      <c r="B1152" s="16" t="s">
        <v>92</v>
      </c>
      <c r="C1152" s="16" t="s">
        <v>62</v>
      </c>
      <c r="D1152" s="16" t="s">
        <v>59</v>
      </c>
      <c r="E1152" s="17">
        <v>58.0</v>
      </c>
    </row>
    <row r="1153">
      <c r="A1153" s="16" t="s">
        <v>65</v>
      </c>
      <c r="B1153" s="16" t="s">
        <v>92</v>
      </c>
      <c r="C1153" s="16" t="s">
        <v>62</v>
      </c>
      <c r="D1153" s="16" t="s">
        <v>60</v>
      </c>
      <c r="E1153" s="17">
        <v>25.0</v>
      </c>
    </row>
    <row r="1154">
      <c r="A1154" s="16" t="s">
        <v>65</v>
      </c>
      <c r="B1154" s="16" t="s">
        <v>92</v>
      </c>
      <c r="C1154" s="16" t="s">
        <v>63</v>
      </c>
      <c r="D1154" s="16" t="s">
        <v>57</v>
      </c>
      <c r="E1154" s="17">
        <v>70.0</v>
      </c>
    </row>
    <row r="1155">
      <c r="A1155" s="16" t="s">
        <v>65</v>
      </c>
      <c r="B1155" s="16" t="s">
        <v>92</v>
      </c>
      <c r="C1155" s="16" t="s">
        <v>63</v>
      </c>
      <c r="D1155" s="16" t="s">
        <v>58</v>
      </c>
      <c r="E1155" s="17">
        <v>62.0</v>
      </c>
    </row>
    <row r="1156">
      <c r="A1156" s="16" t="s">
        <v>65</v>
      </c>
      <c r="B1156" s="16" t="s">
        <v>92</v>
      </c>
      <c r="C1156" s="16" t="s">
        <v>63</v>
      </c>
      <c r="D1156" s="16" t="s">
        <v>59</v>
      </c>
      <c r="E1156" s="17">
        <v>48.0</v>
      </c>
    </row>
    <row r="1157">
      <c r="A1157" s="16" t="s">
        <v>65</v>
      </c>
      <c r="B1157" s="16" t="s">
        <v>92</v>
      </c>
      <c r="C1157" s="16" t="s">
        <v>63</v>
      </c>
      <c r="D1157" s="16" t="s">
        <v>60</v>
      </c>
      <c r="E1157" s="17">
        <v>22.0</v>
      </c>
    </row>
    <row r="1158">
      <c r="A1158" s="16" t="s">
        <v>65</v>
      </c>
      <c r="B1158" s="16" t="s">
        <v>92</v>
      </c>
      <c r="C1158" s="16" t="s">
        <v>64</v>
      </c>
      <c r="D1158" s="16" t="s">
        <v>57</v>
      </c>
      <c r="E1158" s="17">
        <v>32.0</v>
      </c>
    </row>
    <row r="1159">
      <c r="A1159" s="16" t="s">
        <v>65</v>
      </c>
      <c r="B1159" s="16" t="s">
        <v>92</v>
      </c>
      <c r="C1159" s="16" t="s">
        <v>64</v>
      </c>
      <c r="D1159" s="16" t="s">
        <v>58</v>
      </c>
      <c r="E1159" s="17">
        <v>10.0</v>
      </c>
    </row>
    <row r="1160">
      <c r="A1160" s="16" t="s">
        <v>65</v>
      </c>
      <c r="B1160" s="16" t="s">
        <v>92</v>
      </c>
      <c r="C1160" s="16" t="s">
        <v>64</v>
      </c>
      <c r="D1160" s="16" t="s">
        <v>59</v>
      </c>
      <c r="E1160" s="17">
        <v>20.0</v>
      </c>
    </row>
    <row r="1161">
      <c r="A1161" s="16" t="s">
        <v>65</v>
      </c>
      <c r="B1161" s="16" t="s">
        <v>92</v>
      </c>
      <c r="C1161" s="16" t="s">
        <v>64</v>
      </c>
      <c r="D1161" s="16" t="s">
        <v>60</v>
      </c>
      <c r="E1161" s="17">
        <v>4.0</v>
      </c>
    </row>
    <row r="1162">
      <c r="A1162" s="16" t="s">
        <v>65</v>
      </c>
      <c r="B1162" s="16" t="s">
        <v>93</v>
      </c>
      <c r="C1162" s="16" t="s">
        <v>56</v>
      </c>
      <c r="D1162" s="16" t="s">
        <v>57</v>
      </c>
      <c r="E1162" s="17">
        <v>77.0</v>
      </c>
    </row>
    <row r="1163">
      <c r="A1163" s="16" t="s">
        <v>65</v>
      </c>
      <c r="B1163" s="16" t="s">
        <v>93</v>
      </c>
      <c r="C1163" s="16" t="s">
        <v>56</v>
      </c>
      <c r="D1163" s="16" t="s">
        <v>58</v>
      </c>
      <c r="E1163" s="17">
        <v>74.0</v>
      </c>
    </row>
    <row r="1164">
      <c r="A1164" s="16" t="s">
        <v>65</v>
      </c>
      <c r="B1164" s="16" t="s">
        <v>93</v>
      </c>
      <c r="C1164" s="16" t="s">
        <v>56</v>
      </c>
      <c r="D1164" s="16" t="s">
        <v>59</v>
      </c>
      <c r="E1164" s="17">
        <v>55.0</v>
      </c>
    </row>
    <row r="1165">
      <c r="A1165" s="16" t="s">
        <v>65</v>
      </c>
      <c r="B1165" s="16" t="s">
        <v>93</v>
      </c>
      <c r="C1165" s="16" t="s">
        <v>56</v>
      </c>
      <c r="D1165" s="16" t="s">
        <v>60</v>
      </c>
      <c r="E1165" s="17">
        <v>86.0</v>
      </c>
    </row>
    <row r="1166">
      <c r="A1166" s="16" t="s">
        <v>65</v>
      </c>
      <c r="B1166" s="16" t="s">
        <v>93</v>
      </c>
      <c r="C1166" s="16" t="s">
        <v>61</v>
      </c>
      <c r="D1166" s="16" t="s">
        <v>57</v>
      </c>
      <c r="E1166" s="17">
        <v>74.0</v>
      </c>
    </row>
    <row r="1167">
      <c r="A1167" s="16" t="s">
        <v>65</v>
      </c>
      <c r="B1167" s="16" t="s">
        <v>93</v>
      </c>
      <c r="C1167" s="16" t="s">
        <v>61</v>
      </c>
      <c r="D1167" s="16" t="s">
        <v>58</v>
      </c>
      <c r="E1167" s="17">
        <v>68.0</v>
      </c>
    </row>
    <row r="1168">
      <c r="A1168" s="16" t="s">
        <v>65</v>
      </c>
      <c r="B1168" s="16" t="s">
        <v>93</v>
      </c>
      <c r="C1168" s="16" t="s">
        <v>61</v>
      </c>
      <c r="D1168" s="16" t="s">
        <v>59</v>
      </c>
      <c r="E1168" s="17">
        <v>52.0</v>
      </c>
    </row>
    <row r="1169">
      <c r="A1169" s="16" t="s">
        <v>65</v>
      </c>
      <c r="B1169" s="16" t="s">
        <v>93</v>
      </c>
      <c r="C1169" s="16" t="s">
        <v>61</v>
      </c>
      <c r="D1169" s="16" t="s">
        <v>60</v>
      </c>
      <c r="E1169" s="17">
        <v>84.0</v>
      </c>
    </row>
    <row r="1170">
      <c r="A1170" s="16" t="s">
        <v>65</v>
      </c>
      <c r="B1170" s="16" t="s">
        <v>93</v>
      </c>
      <c r="C1170" s="16" t="s">
        <v>62</v>
      </c>
      <c r="D1170" s="16" t="s">
        <v>57</v>
      </c>
      <c r="E1170" s="17">
        <v>68.0</v>
      </c>
    </row>
    <row r="1171">
      <c r="A1171" s="16" t="s">
        <v>65</v>
      </c>
      <c r="B1171" s="16" t="s">
        <v>93</v>
      </c>
      <c r="C1171" s="16" t="s">
        <v>62</v>
      </c>
      <c r="D1171" s="16" t="s">
        <v>58</v>
      </c>
      <c r="E1171" s="17">
        <v>62.0</v>
      </c>
    </row>
    <row r="1172">
      <c r="A1172" s="16" t="s">
        <v>65</v>
      </c>
      <c r="B1172" s="16" t="s">
        <v>93</v>
      </c>
      <c r="C1172" s="16" t="s">
        <v>62</v>
      </c>
      <c r="D1172" s="16" t="s">
        <v>59</v>
      </c>
      <c r="E1172" s="17">
        <v>48.0</v>
      </c>
    </row>
    <row r="1173">
      <c r="A1173" s="16" t="s">
        <v>65</v>
      </c>
      <c r="B1173" s="16" t="s">
        <v>93</v>
      </c>
      <c r="C1173" s="16" t="s">
        <v>62</v>
      </c>
      <c r="D1173" s="16" t="s">
        <v>60</v>
      </c>
      <c r="E1173" s="17">
        <v>75.0</v>
      </c>
    </row>
    <row r="1174">
      <c r="A1174" s="16" t="s">
        <v>65</v>
      </c>
      <c r="B1174" s="16" t="s">
        <v>93</v>
      </c>
      <c r="C1174" s="16" t="s">
        <v>63</v>
      </c>
      <c r="D1174" s="16" t="s">
        <v>57</v>
      </c>
      <c r="E1174" s="17">
        <v>64.0</v>
      </c>
    </row>
    <row r="1175">
      <c r="A1175" s="16" t="s">
        <v>65</v>
      </c>
      <c r="B1175" s="16" t="s">
        <v>93</v>
      </c>
      <c r="C1175" s="16" t="s">
        <v>63</v>
      </c>
      <c r="D1175" s="16" t="s">
        <v>58</v>
      </c>
      <c r="E1175" s="17">
        <v>58.0</v>
      </c>
    </row>
    <row r="1176">
      <c r="A1176" s="16" t="s">
        <v>65</v>
      </c>
      <c r="B1176" s="16" t="s">
        <v>93</v>
      </c>
      <c r="C1176" s="16" t="s">
        <v>63</v>
      </c>
      <c r="D1176" s="16" t="s">
        <v>59</v>
      </c>
      <c r="E1176" s="17">
        <v>42.0</v>
      </c>
    </row>
    <row r="1177">
      <c r="A1177" s="16" t="s">
        <v>65</v>
      </c>
      <c r="B1177" s="16" t="s">
        <v>93</v>
      </c>
      <c r="C1177" s="16" t="s">
        <v>63</v>
      </c>
      <c r="D1177" s="16" t="s">
        <v>60</v>
      </c>
      <c r="E1177" s="17">
        <v>65.0</v>
      </c>
    </row>
    <row r="1178">
      <c r="A1178" s="16" t="s">
        <v>65</v>
      </c>
      <c r="B1178" s="16" t="s">
        <v>93</v>
      </c>
      <c r="C1178" s="16" t="s">
        <v>64</v>
      </c>
      <c r="D1178" s="16" t="s">
        <v>57</v>
      </c>
      <c r="E1178" s="17">
        <v>36.0</v>
      </c>
    </row>
    <row r="1179">
      <c r="A1179" s="16" t="s">
        <v>65</v>
      </c>
      <c r="B1179" s="16" t="s">
        <v>93</v>
      </c>
      <c r="C1179" s="16" t="s">
        <v>64</v>
      </c>
      <c r="D1179" s="16" t="s">
        <v>58</v>
      </c>
      <c r="E1179" s="17">
        <v>15.0</v>
      </c>
    </row>
    <row r="1180">
      <c r="A1180" s="16" t="s">
        <v>65</v>
      </c>
      <c r="B1180" s="16" t="s">
        <v>93</v>
      </c>
      <c r="C1180" s="16" t="s">
        <v>64</v>
      </c>
      <c r="D1180" s="16" t="s">
        <v>59</v>
      </c>
      <c r="E1180" s="17">
        <v>24.0</v>
      </c>
    </row>
    <row r="1181">
      <c r="A1181" s="16" t="s">
        <v>65</v>
      </c>
      <c r="B1181" s="16" t="s">
        <v>93</v>
      </c>
      <c r="C1181" s="16" t="s">
        <v>64</v>
      </c>
      <c r="D1181" s="16" t="s">
        <v>60</v>
      </c>
      <c r="E1181" s="17">
        <v>20.0</v>
      </c>
    </row>
    <row r="1182">
      <c r="A1182" s="16" t="s">
        <v>65</v>
      </c>
      <c r="B1182" s="16" t="s">
        <v>94</v>
      </c>
      <c r="C1182" s="16" t="s">
        <v>56</v>
      </c>
      <c r="D1182" s="16" t="s">
        <v>57</v>
      </c>
      <c r="E1182" s="17">
        <v>70.0</v>
      </c>
    </row>
    <row r="1183">
      <c r="A1183" s="16" t="s">
        <v>65</v>
      </c>
      <c r="B1183" s="16" t="s">
        <v>94</v>
      </c>
      <c r="C1183" s="16" t="s">
        <v>56</v>
      </c>
      <c r="D1183" s="16" t="s">
        <v>58</v>
      </c>
      <c r="E1183" s="17">
        <v>68.0</v>
      </c>
    </row>
    <row r="1184">
      <c r="A1184" s="16" t="s">
        <v>65</v>
      </c>
      <c r="B1184" s="16" t="s">
        <v>94</v>
      </c>
      <c r="C1184" s="16" t="s">
        <v>56</v>
      </c>
      <c r="D1184" s="16" t="s">
        <v>59</v>
      </c>
      <c r="E1184" s="17">
        <v>45.0</v>
      </c>
    </row>
    <row r="1185">
      <c r="A1185" s="16" t="s">
        <v>65</v>
      </c>
      <c r="B1185" s="16" t="s">
        <v>94</v>
      </c>
      <c r="C1185" s="16" t="s">
        <v>56</v>
      </c>
      <c r="D1185" s="16" t="s">
        <v>60</v>
      </c>
      <c r="E1185" s="17">
        <v>42.0</v>
      </c>
    </row>
    <row r="1186">
      <c r="A1186" s="16" t="s">
        <v>65</v>
      </c>
      <c r="B1186" s="16" t="s">
        <v>94</v>
      </c>
      <c r="C1186" s="16" t="s">
        <v>61</v>
      </c>
      <c r="D1186" s="16" t="s">
        <v>57</v>
      </c>
      <c r="E1186" s="17">
        <v>62.0</v>
      </c>
    </row>
    <row r="1187">
      <c r="A1187" s="16" t="s">
        <v>65</v>
      </c>
      <c r="B1187" s="16" t="s">
        <v>94</v>
      </c>
      <c r="C1187" s="16" t="s">
        <v>61</v>
      </c>
      <c r="D1187" s="16" t="s">
        <v>58</v>
      </c>
      <c r="E1187" s="17">
        <v>55.0</v>
      </c>
    </row>
    <row r="1188">
      <c r="A1188" s="16" t="s">
        <v>65</v>
      </c>
      <c r="B1188" s="16" t="s">
        <v>94</v>
      </c>
      <c r="C1188" s="16" t="s">
        <v>61</v>
      </c>
      <c r="D1188" s="16" t="s">
        <v>59</v>
      </c>
      <c r="E1188" s="17">
        <v>35.0</v>
      </c>
    </row>
    <row r="1189">
      <c r="A1189" s="16" t="s">
        <v>65</v>
      </c>
      <c r="B1189" s="16" t="s">
        <v>94</v>
      </c>
      <c r="C1189" s="16" t="s">
        <v>61</v>
      </c>
      <c r="D1189" s="16" t="s">
        <v>60</v>
      </c>
      <c r="E1189" s="17">
        <v>30.0</v>
      </c>
    </row>
    <row r="1190">
      <c r="A1190" s="16" t="s">
        <v>65</v>
      </c>
      <c r="B1190" s="16" t="s">
        <v>94</v>
      </c>
      <c r="C1190" s="16" t="s">
        <v>62</v>
      </c>
      <c r="D1190" s="16" t="s">
        <v>57</v>
      </c>
      <c r="E1190" s="17">
        <v>60.0</v>
      </c>
    </row>
    <row r="1191">
      <c r="A1191" s="16" t="s">
        <v>65</v>
      </c>
      <c r="B1191" s="16" t="s">
        <v>94</v>
      </c>
      <c r="C1191" s="16" t="s">
        <v>62</v>
      </c>
      <c r="D1191" s="16" t="s">
        <v>58</v>
      </c>
      <c r="E1191" s="17">
        <v>52.0</v>
      </c>
    </row>
    <row r="1192">
      <c r="A1192" s="16" t="s">
        <v>65</v>
      </c>
      <c r="B1192" s="16" t="s">
        <v>94</v>
      </c>
      <c r="C1192" s="16" t="s">
        <v>62</v>
      </c>
      <c r="D1192" s="16" t="s">
        <v>59</v>
      </c>
      <c r="E1192" s="17">
        <v>32.0</v>
      </c>
    </row>
    <row r="1193">
      <c r="A1193" s="16" t="s">
        <v>65</v>
      </c>
      <c r="B1193" s="16" t="s">
        <v>94</v>
      </c>
      <c r="C1193" s="16" t="s">
        <v>62</v>
      </c>
      <c r="D1193" s="16" t="s">
        <v>60</v>
      </c>
      <c r="E1193" s="17">
        <v>25.0</v>
      </c>
    </row>
    <row r="1194">
      <c r="A1194" s="16" t="s">
        <v>65</v>
      </c>
      <c r="B1194" s="16" t="s">
        <v>94</v>
      </c>
      <c r="C1194" s="16" t="s">
        <v>63</v>
      </c>
      <c r="D1194" s="16" t="s">
        <v>57</v>
      </c>
      <c r="E1194" s="17">
        <v>56.0</v>
      </c>
    </row>
    <row r="1195">
      <c r="A1195" s="16" t="s">
        <v>65</v>
      </c>
      <c r="B1195" s="16" t="s">
        <v>94</v>
      </c>
      <c r="C1195" s="16" t="s">
        <v>63</v>
      </c>
      <c r="D1195" s="16" t="s">
        <v>58</v>
      </c>
      <c r="E1195" s="17">
        <v>48.0</v>
      </c>
    </row>
    <row r="1196">
      <c r="A1196" s="16" t="s">
        <v>65</v>
      </c>
      <c r="B1196" s="16" t="s">
        <v>94</v>
      </c>
      <c r="C1196" s="16" t="s">
        <v>63</v>
      </c>
      <c r="D1196" s="16" t="s">
        <v>59</v>
      </c>
      <c r="E1196" s="17">
        <v>30.0</v>
      </c>
    </row>
    <row r="1197">
      <c r="A1197" s="16" t="s">
        <v>65</v>
      </c>
      <c r="B1197" s="16" t="s">
        <v>94</v>
      </c>
      <c r="C1197" s="16" t="s">
        <v>63</v>
      </c>
      <c r="D1197" s="16" t="s">
        <v>60</v>
      </c>
      <c r="E1197" s="17">
        <v>22.0</v>
      </c>
    </row>
    <row r="1198">
      <c r="A1198" s="16" t="s">
        <v>65</v>
      </c>
      <c r="B1198" s="16" t="s">
        <v>94</v>
      </c>
      <c r="C1198" s="16" t="s">
        <v>64</v>
      </c>
      <c r="D1198" s="16" t="s">
        <v>57</v>
      </c>
      <c r="E1198" s="17">
        <v>30.0</v>
      </c>
    </row>
    <row r="1199">
      <c r="A1199" s="16" t="s">
        <v>65</v>
      </c>
      <c r="B1199" s="16" t="s">
        <v>94</v>
      </c>
      <c r="C1199" s="16" t="s">
        <v>64</v>
      </c>
      <c r="D1199" s="16" t="s">
        <v>58</v>
      </c>
      <c r="E1199" s="17">
        <v>9.0</v>
      </c>
    </row>
    <row r="1200">
      <c r="A1200" s="16" t="s">
        <v>65</v>
      </c>
      <c r="B1200" s="16" t="s">
        <v>94</v>
      </c>
      <c r="C1200" s="16" t="s">
        <v>64</v>
      </c>
      <c r="D1200" s="16" t="s">
        <v>59</v>
      </c>
      <c r="E1200" s="17">
        <v>18.0</v>
      </c>
    </row>
    <row r="1201">
      <c r="A1201" s="16" t="s">
        <v>65</v>
      </c>
      <c r="B1201" s="16" t="s">
        <v>94</v>
      </c>
      <c r="C1201" s="16" t="s">
        <v>64</v>
      </c>
      <c r="D1201" s="16" t="s">
        <v>60</v>
      </c>
      <c r="E1201" s="17">
        <v>4.0</v>
      </c>
    </row>
    <row r="1202">
      <c r="A1202" s="16" t="s">
        <v>65</v>
      </c>
      <c r="B1202" s="16" t="s">
        <v>95</v>
      </c>
      <c r="C1202" s="16" t="s">
        <v>56</v>
      </c>
      <c r="D1202" s="16" t="s">
        <v>57</v>
      </c>
      <c r="E1202" s="17">
        <v>73.0</v>
      </c>
    </row>
    <row r="1203">
      <c r="A1203" s="16" t="s">
        <v>65</v>
      </c>
      <c r="B1203" s="16" t="s">
        <v>95</v>
      </c>
      <c r="C1203" s="16" t="s">
        <v>56</v>
      </c>
      <c r="D1203" s="16" t="s">
        <v>58</v>
      </c>
      <c r="E1203" s="17">
        <v>70.0</v>
      </c>
      <c r="H1203" s="5">
        <f t="array" ref="H1203">counta(UNIQUE(B622:B1221))</f>
        <v>30</v>
      </c>
    </row>
    <row r="1204">
      <c r="A1204" s="16" t="s">
        <v>65</v>
      </c>
      <c r="B1204" s="16" t="s">
        <v>95</v>
      </c>
      <c r="C1204" s="16" t="s">
        <v>56</v>
      </c>
      <c r="D1204" s="16" t="s">
        <v>59</v>
      </c>
      <c r="E1204" s="17">
        <v>55.0</v>
      </c>
    </row>
    <row r="1205">
      <c r="A1205" s="16" t="s">
        <v>65</v>
      </c>
      <c r="B1205" s="16" t="s">
        <v>95</v>
      </c>
      <c r="C1205" s="16" t="s">
        <v>56</v>
      </c>
      <c r="D1205" s="16" t="s">
        <v>60</v>
      </c>
      <c r="E1205" s="17">
        <v>75.0</v>
      </c>
    </row>
    <row r="1206">
      <c r="A1206" s="16" t="s">
        <v>65</v>
      </c>
      <c r="B1206" s="16" t="s">
        <v>95</v>
      </c>
      <c r="C1206" s="16" t="s">
        <v>61</v>
      </c>
      <c r="D1206" s="16" t="s">
        <v>57</v>
      </c>
      <c r="E1206" s="17">
        <v>70.0</v>
      </c>
    </row>
    <row r="1207">
      <c r="A1207" s="16" t="s">
        <v>65</v>
      </c>
      <c r="B1207" s="16" t="s">
        <v>95</v>
      </c>
      <c r="C1207" s="16" t="s">
        <v>61</v>
      </c>
      <c r="D1207" s="16" t="s">
        <v>58</v>
      </c>
      <c r="E1207" s="17">
        <v>65.0</v>
      </c>
    </row>
    <row r="1208">
      <c r="A1208" s="16" t="s">
        <v>65</v>
      </c>
      <c r="B1208" s="16" t="s">
        <v>95</v>
      </c>
      <c r="C1208" s="16" t="s">
        <v>61</v>
      </c>
      <c r="D1208" s="16" t="s">
        <v>59</v>
      </c>
      <c r="E1208" s="17">
        <v>50.0</v>
      </c>
    </row>
    <row r="1209">
      <c r="A1209" s="16" t="s">
        <v>65</v>
      </c>
      <c r="B1209" s="16" t="s">
        <v>95</v>
      </c>
      <c r="C1209" s="16" t="s">
        <v>61</v>
      </c>
      <c r="D1209" s="16" t="s">
        <v>60</v>
      </c>
      <c r="E1209" s="17">
        <v>72.0</v>
      </c>
    </row>
    <row r="1210">
      <c r="A1210" s="16" t="s">
        <v>65</v>
      </c>
      <c r="B1210" s="16" t="s">
        <v>95</v>
      </c>
      <c r="C1210" s="16" t="s">
        <v>62</v>
      </c>
      <c r="D1210" s="16" t="s">
        <v>57</v>
      </c>
      <c r="E1210" s="17">
        <v>65.0</v>
      </c>
    </row>
    <row r="1211">
      <c r="A1211" s="16" t="s">
        <v>65</v>
      </c>
      <c r="B1211" s="16" t="s">
        <v>95</v>
      </c>
      <c r="C1211" s="16" t="s">
        <v>62</v>
      </c>
      <c r="D1211" s="16" t="s">
        <v>58</v>
      </c>
      <c r="E1211" s="17">
        <v>58.0</v>
      </c>
    </row>
    <row r="1212">
      <c r="A1212" s="16" t="s">
        <v>65</v>
      </c>
      <c r="B1212" s="16" t="s">
        <v>95</v>
      </c>
      <c r="C1212" s="16" t="s">
        <v>62</v>
      </c>
      <c r="D1212" s="16" t="s">
        <v>59</v>
      </c>
      <c r="E1212" s="17">
        <v>45.0</v>
      </c>
    </row>
    <row r="1213">
      <c r="A1213" s="16" t="s">
        <v>65</v>
      </c>
      <c r="B1213" s="16" t="s">
        <v>95</v>
      </c>
      <c r="C1213" s="16" t="s">
        <v>62</v>
      </c>
      <c r="D1213" s="16" t="s">
        <v>60</v>
      </c>
      <c r="E1213" s="17">
        <v>55.0</v>
      </c>
    </row>
    <row r="1214">
      <c r="A1214" s="16" t="s">
        <v>65</v>
      </c>
      <c r="B1214" s="16" t="s">
        <v>95</v>
      </c>
      <c r="C1214" s="16" t="s">
        <v>63</v>
      </c>
      <c r="D1214" s="16" t="s">
        <v>57</v>
      </c>
      <c r="E1214" s="17">
        <v>60.0</v>
      </c>
    </row>
    <row r="1215">
      <c r="A1215" s="16" t="s">
        <v>65</v>
      </c>
      <c r="B1215" s="16" t="s">
        <v>95</v>
      </c>
      <c r="C1215" s="16" t="s">
        <v>63</v>
      </c>
      <c r="D1215" s="16" t="s">
        <v>58</v>
      </c>
      <c r="E1215" s="17">
        <v>52.0</v>
      </c>
    </row>
    <row r="1216">
      <c r="A1216" s="16" t="s">
        <v>65</v>
      </c>
      <c r="B1216" s="16" t="s">
        <v>95</v>
      </c>
      <c r="C1216" s="16" t="s">
        <v>63</v>
      </c>
      <c r="D1216" s="16" t="s">
        <v>59</v>
      </c>
      <c r="E1216" s="17">
        <v>40.0</v>
      </c>
    </row>
    <row r="1217">
      <c r="A1217" s="16" t="s">
        <v>65</v>
      </c>
      <c r="B1217" s="16" t="s">
        <v>95</v>
      </c>
      <c r="C1217" s="16" t="s">
        <v>63</v>
      </c>
      <c r="D1217" s="16" t="s">
        <v>60</v>
      </c>
      <c r="E1217" s="17">
        <v>45.0</v>
      </c>
    </row>
    <row r="1218">
      <c r="A1218" s="16" t="s">
        <v>65</v>
      </c>
      <c r="B1218" s="16" t="s">
        <v>95</v>
      </c>
      <c r="C1218" s="16" t="s">
        <v>64</v>
      </c>
      <c r="D1218" s="16" t="s">
        <v>57</v>
      </c>
      <c r="E1218" s="17">
        <v>44.0</v>
      </c>
    </row>
    <row r="1219">
      <c r="A1219" s="16" t="s">
        <v>65</v>
      </c>
      <c r="B1219" s="16" t="s">
        <v>95</v>
      </c>
      <c r="C1219" s="16" t="s">
        <v>64</v>
      </c>
      <c r="D1219" s="16" t="s">
        <v>58</v>
      </c>
      <c r="E1219" s="17">
        <v>18.0</v>
      </c>
    </row>
    <row r="1220">
      <c r="A1220" s="16" t="s">
        <v>65</v>
      </c>
      <c r="B1220" s="16" t="s">
        <v>95</v>
      </c>
      <c r="C1220" s="16" t="s">
        <v>64</v>
      </c>
      <c r="D1220" s="16" t="s">
        <v>59</v>
      </c>
      <c r="E1220" s="17">
        <v>32.0</v>
      </c>
    </row>
    <row r="1221">
      <c r="A1221" s="16" t="s">
        <v>65</v>
      </c>
      <c r="B1221" s="16" t="s">
        <v>95</v>
      </c>
      <c r="C1221" s="16" t="s">
        <v>64</v>
      </c>
      <c r="D1221" s="16" t="s">
        <v>60</v>
      </c>
      <c r="E1221" s="17">
        <v>16.0</v>
      </c>
    </row>
  </sheetData>
  <customSheetViews>
    <customSheetView guid="{DC26FE4C-E104-4676-8F0B-09C2623380C7}" filter="1" showAutoFilter="1">
      <autoFilter ref="$A$1:$E$1221"/>
    </customSheetView>
    <customSheetView guid="{DC26FE4C-E104-4676-8F0B-09C2623380C7}" filter="1" showAutoFilter="1">
      <autoFilter ref="$A$1:$E$1221"/>
    </customSheetView>
  </customSheetViews>
  <drawing r:id="rId1"/>
  <tableParts count="1">
    <tablePart r:id="rId3"/>
  </tableParts>
  <extLst>
    <ext uri="{3A4CF648-6AED-40f4-86FF-DC5316D8AED3}">
      <x14:slicerList>
        <x14:slicer r:id="rId4"/>
      </x14:slicerList>
    </ext>
  </extLst>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c r="E2" s="19" t="s">
        <v>97</v>
      </c>
      <c r="F2" s="18">
        <f>C5+C15+C20+C25</f>
        <v>0.02318725244</v>
      </c>
    </row>
    <row r="3">
      <c r="E3" s="19" t="s">
        <v>98</v>
      </c>
      <c r="F3" s="18">
        <f t="shared" ref="F3:F4" si="1">C3+C8+C13+C18+C23</f>
        <v>0.01993163197</v>
      </c>
    </row>
    <row r="4">
      <c r="E4" s="19" t="s">
        <v>99</v>
      </c>
      <c r="F4" s="18">
        <f t="shared" si="1"/>
        <v>0.0250682776</v>
      </c>
    </row>
    <row r="5">
      <c r="E5" s="19" t="s">
        <v>100</v>
      </c>
      <c r="F5" s="18">
        <f>C2+C7+C12+C17+C22</f>
        <v>0.02047423538</v>
      </c>
    </row>
    <row r="6"/>
    <row r="7"/>
    <row r="8"/>
    <row r="9"/>
    <row r="10"/>
    <row r="11"/>
    <row r="12"/>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sheetData>
  <drawing r:id="rId2"/>
  <extLst>
    <ext uri="{3A4CF648-6AED-40f4-86FF-DC5316D8AED3}">
      <x14:slicerList>
        <x14:slicer r:id="rId3"/>
      </x14:slicerList>
    </ext>
  </extLst>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8.13"/>
    <col customWidth="1" min="2" max="2" width="28.0"/>
    <col customWidth="1" min="3" max="3" width="28.88"/>
    <col customWidth="1" min="4" max="4" width="26.13"/>
    <col customWidth="1" min="5" max="5" width="23.38"/>
    <col customWidth="1" min="6" max="6" width="28.0"/>
    <col customWidth="1" min="7" max="7" width="24.75"/>
    <col customWidth="1" min="8" max="8" width="18.38"/>
    <col customWidth="1" min="9" max="9" width="14.63"/>
    <col customWidth="1" min="10" max="10" width="15.13"/>
    <col customWidth="1" min="11" max="11" width="32.25"/>
    <col customWidth="1" min="12" max="12" width="21.38"/>
    <col customWidth="1" min="13" max="13" width="26.13"/>
  </cols>
  <sheetData>
    <row r="3">
      <c r="A3" s="20" t="s">
        <v>162</v>
      </c>
      <c r="E3" s="20" t="s">
        <v>163</v>
      </c>
    </row>
    <row r="5">
      <c r="A5" s="21" t="s">
        <v>2</v>
      </c>
      <c r="B5" s="22" t="s">
        <v>164</v>
      </c>
    </row>
    <row r="6">
      <c r="A6" s="23" t="s">
        <v>56</v>
      </c>
      <c r="B6" s="24">
        <v>67.875</v>
      </c>
    </row>
    <row r="7">
      <c r="A7" s="23" t="s">
        <v>64</v>
      </c>
      <c r="B7" s="24">
        <v>21.175</v>
      </c>
    </row>
    <row r="8">
      <c r="A8" s="23" t="s">
        <v>63</v>
      </c>
      <c r="B8" s="24">
        <v>48.225</v>
      </c>
    </row>
    <row r="9">
      <c r="A9" s="23" t="s">
        <v>62</v>
      </c>
      <c r="B9" s="24">
        <v>53.1</v>
      </c>
    </row>
    <row r="10">
      <c r="A10" s="23" t="s">
        <v>61</v>
      </c>
      <c r="B10" s="24">
        <v>56.891666666666666</v>
      </c>
    </row>
    <row r="13"/>
    <row r="14"/>
    <row r="15"/>
    <row r="16"/>
    <row r="17"/>
    <row r="18"/>
    <row r="21">
      <c r="D21" s="25"/>
    </row>
    <row r="22">
      <c r="D22" s="26" t="s">
        <v>166</v>
      </c>
    </row>
    <row r="23">
      <c r="D23" s="5">
        <f t="shared" ref="D23:D24" si="1">B23/C23</f>
        <v>1.425550825</v>
      </c>
    </row>
    <row r="24">
      <c r="D24" s="5">
        <f t="shared" si="1"/>
        <v>1.11225055</v>
      </c>
    </row>
    <row r="27">
      <c r="D27" s="25"/>
    </row>
    <row r="28">
      <c r="D28" s="26" t="s">
        <v>167</v>
      </c>
      <c r="E28" s="19" t="s">
        <v>168</v>
      </c>
      <c r="F28" s="19" t="s">
        <v>169</v>
      </c>
      <c r="G28" s="19" t="s">
        <v>170</v>
      </c>
      <c r="H28" s="6" t="s">
        <v>171</v>
      </c>
      <c r="I28" s="19" t="s">
        <v>172</v>
      </c>
      <c r="J28" s="19" t="s">
        <v>173</v>
      </c>
      <c r="K28" s="19" t="s">
        <v>174</v>
      </c>
      <c r="L28" s="19" t="s">
        <v>175</v>
      </c>
      <c r="M28" s="19" t="s">
        <v>176</v>
      </c>
    </row>
    <row r="29" hidden="1">
      <c r="D29" s="5">
        <f t="shared" ref="D29:D58" si="2">C29-B29</f>
        <v>26</v>
      </c>
      <c r="E29" s="5">
        <f t="shared" ref="E29:E58" si="3">B29/(B29+C29)</f>
        <v>0.3599137931</v>
      </c>
      <c r="F29" s="5">
        <f t="shared" ref="F29:F58" si="4">0.5-E29</f>
        <v>0.1400862069</v>
      </c>
      <c r="G29" s="5">
        <f t="shared" ref="G29:G58" si="5">E29*(B29+C29)</f>
        <v>33.4</v>
      </c>
      <c r="H29" s="5" t="b">
        <f t="shared" ref="H29:H58" si="6">E29&gt;=$C$61</f>
        <v>0</v>
      </c>
    </row>
    <row r="30" hidden="1">
      <c r="D30" s="5">
        <f t="shared" si="2"/>
        <v>19.4</v>
      </c>
      <c r="E30" s="5">
        <f t="shared" si="3"/>
        <v>0.4179357022</v>
      </c>
      <c r="F30" s="5">
        <f t="shared" si="4"/>
        <v>0.0820642978</v>
      </c>
      <c r="G30" s="5">
        <f t="shared" si="5"/>
        <v>49.4</v>
      </c>
      <c r="H30" s="5" t="b">
        <f t="shared" si="6"/>
        <v>1</v>
      </c>
      <c r="I30" s="5">
        <f t="shared" ref="I30:I33" si="7">B30+C30</f>
        <v>118.2</v>
      </c>
    </row>
    <row r="31" hidden="1">
      <c r="D31" s="5">
        <f t="shared" si="2"/>
        <v>18</v>
      </c>
      <c r="E31" s="5">
        <f t="shared" si="3"/>
        <v>0.4157303371</v>
      </c>
      <c r="F31" s="5">
        <f t="shared" si="4"/>
        <v>0.08426966292</v>
      </c>
      <c r="G31" s="5">
        <f t="shared" si="5"/>
        <v>44.4</v>
      </c>
      <c r="H31" s="5" t="b">
        <f t="shared" si="6"/>
        <v>1</v>
      </c>
      <c r="I31" s="5">
        <f t="shared" si="7"/>
        <v>106.8</v>
      </c>
    </row>
    <row r="32" hidden="1">
      <c r="D32" s="5">
        <f t="shared" si="2"/>
        <v>20.2</v>
      </c>
      <c r="E32" s="5">
        <f t="shared" si="3"/>
        <v>0.4066543438</v>
      </c>
      <c r="F32" s="5">
        <f t="shared" si="4"/>
        <v>0.09334565619</v>
      </c>
      <c r="G32" s="5">
        <f t="shared" si="5"/>
        <v>44</v>
      </c>
      <c r="H32" s="5" t="b">
        <f t="shared" si="6"/>
        <v>1</v>
      </c>
      <c r="I32" s="5">
        <f t="shared" si="7"/>
        <v>108.2</v>
      </c>
    </row>
    <row r="33" hidden="1">
      <c r="D33" s="5">
        <f t="shared" si="2"/>
        <v>21.2</v>
      </c>
      <c r="E33" s="5">
        <f t="shared" si="3"/>
        <v>0.4113712375</v>
      </c>
      <c r="F33" s="5">
        <f t="shared" si="4"/>
        <v>0.08862876254</v>
      </c>
      <c r="G33" s="5">
        <f t="shared" si="5"/>
        <v>49.2</v>
      </c>
      <c r="H33" s="5" t="b">
        <f t="shared" si="6"/>
        <v>1</v>
      </c>
      <c r="I33" s="5">
        <f t="shared" si="7"/>
        <v>119.6</v>
      </c>
    </row>
    <row r="34" hidden="1">
      <c r="D34" s="5">
        <f t="shared" si="2"/>
        <v>26.4</v>
      </c>
      <c r="E34" s="5">
        <f t="shared" si="3"/>
        <v>0.3685258964</v>
      </c>
      <c r="F34" s="5">
        <f t="shared" si="4"/>
        <v>0.1314741036</v>
      </c>
      <c r="G34" s="5">
        <f t="shared" si="5"/>
        <v>37</v>
      </c>
      <c r="H34" s="5" t="b">
        <f t="shared" si="6"/>
        <v>0</v>
      </c>
    </row>
    <row r="35" hidden="1">
      <c r="D35" s="5">
        <f t="shared" si="2"/>
        <v>20.2</v>
      </c>
      <c r="E35" s="5">
        <f t="shared" si="3"/>
        <v>0.4011741683</v>
      </c>
      <c r="F35" s="5">
        <f t="shared" si="4"/>
        <v>0.0988258317</v>
      </c>
      <c r="G35" s="5">
        <f t="shared" si="5"/>
        <v>41</v>
      </c>
      <c r="H35" s="5" t="b">
        <f t="shared" si="6"/>
        <v>1</v>
      </c>
      <c r="I35" s="5">
        <f>B35+C35</f>
        <v>102.2</v>
      </c>
    </row>
    <row r="36" hidden="1">
      <c r="D36" s="5">
        <f t="shared" si="2"/>
        <v>25.8</v>
      </c>
      <c r="E36" s="5">
        <f t="shared" si="3"/>
        <v>0.3653444676</v>
      </c>
      <c r="F36" s="5">
        <f t="shared" si="4"/>
        <v>0.1346555324</v>
      </c>
      <c r="G36" s="5">
        <f t="shared" si="5"/>
        <v>35</v>
      </c>
      <c r="H36" s="5" t="b">
        <f t="shared" si="6"/>
        <v>0</v>
      </c>
    </row>
    <row r="37" hidden="1">
      <c r="D37" s="5">
        <f t="shared" si="2"/>
        <v>17.2</v>
      </c>
      <c r="E37" s="5">
        <f t="shared" si="3"/>
        <v>0.4173076923</v>
      </c>
      <c r="F37" s="5">
        <f t="shared" si="4"/>
        <v>0.08269230769</v>
      </c>
      <c r="G37" s="5">
        <f t="shared" si="5"/>
        <v>43.4</v>
      </c>
      <c r="H37" s="5" t="b">
        <f t="shared" si="6"/>
        <v>1</v>
      </c>
      <c r="I37" s="5">
        <f>B37+C37</f>
        <v>104</v>
      </c>
    </row>
    <row r="38" hidden="1">
      <c r="D38" s="5">
        <f t="shared" si="2"/>
        <v>26.8</v>
      </c>
      <c r="E38" s="5">
        <f t="shared" si="3"/>
        <v>0.3456221198</v>
      </c>
      <c r="F38" s="5">
        <f t="shared" si="4"/>
        <v>0.1543778802</v>
      </c>
      <c r="G38" s="5">
        <f t="shared" si="5"/>
        <v>30</v>
      </c>
      <c r="H38" s="5" t="b">
        <f t="shared" si="6"/>
        <v>0</v>
      </c>
    </row>
    <row r="39" hidden="1">
      <c r="D39" s="5">
        <f t="shared" si="2"/>
        <v>26.4</v>
      </c>
      <c r="E39" s="5">
        <f t="shared" si="3"/>
        <v>0.3700787402</v>
      </c>
      <c r="F39" s="5">
        <f t="shared" si="4"/>
        <v>0.1299212598</v>
      </c>
      <c r="G39" s="5">
        <f t="shared" si="5"/>
        <v>37.6</v>
      </c>
      <c r="H39" s="5" t="b">
        <f t="shared" si="6"/>
        <v>0</v>
      </c>
    </row>
    <row r="40" hidden="1">
      <c r="D40" s="5">
        <f t="shared" si="2"/>
        <v>22.8</v>
      </c>
      <c r="E40" s="5">
        <f t="shared" si="3"/>
        <v>0.3882352941</v>
      </c>
      <c r="F40" s="5">
        <f t="shared" si="4"/>
        <v>0.1117647059</v>
      </c>
      <c r="G40" s="5">
        <f t="shared" si="5"/>
        <v>39.6</v>
      </c>
      <c r="H40" s="5" t="b">
        <f t="shared" si="6"/>
        <v>0</v>
      </c>
    </row>
    <row r="41" hidden="1">
      <c r="D41" s="5">
        <f t="shared" si="2"/>
        <v>19.2</v>
      </c>
      <c r="E41" s="5">
        <f t="shared" si="3"/>
        <v>0.4087452471</v>
      </c>
      <c r="F41" s="5">
        <f t="shared" si="4"/>
        <v>0.09125475285</v>
      </c>
      <c r="G41" s="5">
        <f t="shared" si="5"/>
        <v>43</v>
      </c>
      <c r="H41" s="5" t="b">
        <f t="shared" si="6"/>
        <v>1</v>
      </c>
      <c r="I41" s="5">
        <f t="shared" ref="I41:I46" si="8">B41+C41</f>
        <v>105.2</v>
      </c>
    </row>
    <row r="42" hidden="1">
      <c r="D42" s="5">
        <f t="shared" si="2"/>
        <v>18.6</v>
      </c>
      <c r="E42" s="5">
        <f t="shared" si="3"/>
        <v>0.4168157424</v>
      </c>
      <c r="F42" s="5">
        <f t="shared" si="4"/>
        <v>0.0831842576</v>
      </c>
      <c r="G42" s="5">
        <f t="shared" si="5"/>
        <v>46.6</v>
      </c>
      <c r="H42" s="5" t="b">
        <f t="shared" si="6"/>
        <v>1</v>
      </c>
      <c r="I42" s="5">
        <f t="shared" si="8"/>
        <v>111.8</v>
      </c>
    </row>
    <row r="43">
      <c r="D43" s="5">
        <f t="shared" si="2"/>
        <v>19.4</v>
      </c>
      <c r="E43" s="5">
        <f t="shared" si="3"/>
        <v>0.4233807267</v>
      </c>
      <c r="F43" s="5">
        <f t="shared" si="4"/>
        <v>0.0766192733</v>
      </c>
      <c r="G43" s="5">
        <f t="shared" si="5"/>
        <v>53.6</v>
      </c>
      <c r="H43" s="5" t="b">
        <f t="shared" si="6"/>
        <v>1</v>
      </c>
      <c r="I43" s="5">
        <f t="shared" si="8"/>
        <v>126.6</v>
      </c>
      <c r="J43" s="5">
        <f t="shared" ref="J43:J44" si="9">E43-$C$61</f>
        <v>0.02905512147</v>
      </c>
      <c r="K43" s="5">
        <f t="shared" ref="K43:K44" si="10">$C$61+J43</f>
        <v>0.4233807267</v>
      </c>
      <c r="L43" s="5">
        <f t="shared" ref="L43:L44" si="11">1-K43</f>
        <v>0.5766192733</v>
      </c>
      <c r="M43" s="5">
        <f>(E43/$C$61)*(D23/D24)</f>
        <v>1.376119605</v>
      </c>
    </row>
    <row r="44">
      <c r="D44" s="5">
        <f t="shared" si="2"/>
        <v>18.8</v>
      </c>
      <c r="E44" s="5">
        <f t="shared" si="3"/>
        <v>0.4234527687</v>
      </c>
      <c r="F44" s="5">
        <f t="shared" si="4"/>
        <v>0.07654723127</v>
      </c>
      <c r="G44" s="5">
        <f t="shared" si="5"/>
        <v>52</v>
      </c>
      <c r="H44" s="5" t="b">
        <f t="shared" si="6"/>
        <v>1</v>
      </c>
      <c r="I44" s="5">
        <f t="shared" si="8"/>
        <v>122.8</v>
      </c>
      <c r="J44" s="5">
        <f t="shared" si="9"/>
        <v>0.0291271635</v>
      </c>
      <c r="K44" s="5">
        <f t="shared" si="10"/>
        <v>0.4234527687</v>
      </c>
      <c r="L44" s="5">
        <f t="shared" si="11"/>
        <v>0.5765472313</v>
      </c>
      <c r="M44" s="5">
        <f>(E44/$C$61)*(D23/D24)</f>
        <v>1.376353764</v>
      </c>
    </row>
    <row r="45" hidden="1">
      <c r="D45" s="5">
        <f t="shared" si="2"/>
        <v>17.8</v>
      </c>
      <c r="E45" s="5">
        <f t="shared" si="3"/>
        <v>0.4239316239</v>
      </c>
      <c r="F45" s="5">
        <f t="shared" si="4"/>
        <v>0.07606837607</v>
      </c>
      <c r="G45" s="5">
        <f t="shared" si="5"/>
        <v>49.6</v>
      </c>
      <c r="H45" s="5" t="b">
        <f t="shared" si="6"/>
        <v>1</v>
      </c>
      <c r="I45" s="5">
        <f t="shared" si="8"/>
        <v>117</v>
      </c>
    </row>
    <row r="46" hidden="1">
      <c r="D46" s="5">
        <f t="shared" si="2"/>
        <v>19</v>
      </c>
      <c r="E46" s="5">
        <f t="shared" si="3"/>
        <v>0.4128440367</v>
      </c>
      <c r="F46" s="5">
        <f t="shared" si="4"/>
        <v>0.0871559633</v>
      </c>
      <c r="G46" s="5">
        <f t="shared" si="5"/>
        <v>45</v>
      </c>
      <c r="H46" s="5" t="b">
        <f t="shared" si="6"/>
        <v>1</v>
      </c>
      <c r="I46" s="5">
        <f t="shared" si="8"/>
        <v>109</v>
      </c>
    </row>
    <row r="47" hidden="1">
      <c r="D47" s="5">
        <f t="shared" si="2"/>
        <v>26.6</v>
      </c>
      <c r="E47" s="5">
        <f t="shared" si="3"/>
        <v>0.3464203233</v>
      </c>
      <c r="F47" s="5">
        <f t="shared" si="4"/>
        <v>0.1535796767</v>
      </c>
      <c r="G47" s="5">
        <f t="shared" si="5"/>
        <v>30</v>
      </c>
      <c r="H47" s="5" t="b">
        <f t="shared" si="6"/>
        <v>0</v>
      </c>
    </row>
    <row r="48">
      <c r="D48" s="5">
        <f t="shared" si="2"/>
        <v>18.8</v>
      </c>
      <c r="E48" s="5">
        <f t="shared" si="3"/>
        <v>0.4229508197</v>
      </c>
      <c r="F48" s="5">
        <f t="shared" si="4"/>
        <v>0.07704918033</v>
      </c>
      <c r="G48" s="5">
        <f t="shared" si="5"/>
        <v>51.6</v>
      </c>
      <c r="H48" s="5" t="b">
        <f t="shared" si="6"/>
        <v>1</v>
      </c>
      <c r="I48" s="5">
        <f>B48+C48</f>
        <v>122</v>
      </c>
      <c r="J48" s="5">
        <f>E48-$C$61</f>
        <v>0.02862521445</v>
      </c>
      <c r="K48" s="5">
        <f>$C$61+J48</f>
        <v>0.4229508197</v>
      </c>
      <c r="L48" s="5">
        <f>1-K48</f>
        <v>0.5770491803</v>
      </c>
      <c r="M48" s="5">
        <f>(E48/$C$61)*(D23/D24)</f>
        <v>1.374722273</v>
      </c>
    </row>
    <row r="49" hidden="1">
      <c r="D49" s="5">
        <f t="shared" si="2"/>
        <v>23.6</v>
      </c>
      <c r="E49" s="5">
        <f t="shared" si="3"/>
        <v>0.3652968037</v>
      </c>
      <c r="F49" s="5">
        <f t="shared" si="4"/>
        <v>0.1347031963</v>
      </c>
      <c r="G49" s="5">
        <f t="shared" si="5"/>
        <v>32</v>
      </c>
      <c r="H49" s="5" t="b">
        <f t="shared" si="6"/>
        <v>0</v>
      </c>
    </row>
    <row r="50" hidden="1">
      <c r="D50" s="5">
        <f t="shared" si="2"/>
        <v>19.8</v>
      </c>
      <c r="E50" s="5">
        <f t="shared" si="3"/>
        <v>0.406779661</v>
      </c>
      <c r="F50" s="5">
        <f t="shared" si="4"/>
        <v>0.09322033898</v>
      </c>
      <c r="G50" s="5">
        <f t="shared" si="5"/>
        <v>43.2</v>
      </c>
      <c r="H50" s="5" t="b">
        <f t="shared" si="6"/>
        <v>1</v>
      </c>
      <c r="I50" s="5">
        <f t="shared" ref="I50:I51" si="12">B50+C50</f>
        <v>106.2</v>
      </c>
    </row>
    <row r="51" hidden="1">
      <c r="D51" s="5">
        <f t="shared" si="2"/>
        <v>19.6</v>
      </c>
      <c r="E51" s="5">
        <f t="shared" si="3"/>
        <v>0.4092592593</v>
      </c>
      <c r="F51" s="5">
        <f t="shared" si="4"/>
        <v>0.09074074074</v>
      </c>
      <c r="G51" s="5">
        <f t="shared" si="5"/>
        <v>44.2</v>
      </c>
      <c r="H51" s="5" t="b">
        <f t="shared" si="6"/>
        <v>1</v>
      </c>
      <c r="I51" s="5">
        <f t="shared" si="12"/>
        <v>108</v>
      </c>
    </row>
    <row r="52" hidden="1">
      <c r="D52" s="5">
        <f t="shared" si="2"/>
        <v>24.2</v>
      </c>
      <c r="E52" s="5">
        <f t="shared" si="3"/>
        <v>0.385199241</v>
      </c>
      <c r="F52" s="5">
        <f t="shared" si="4"/>
        <v>0.114800759</v>
      </c>
      <c r="G52" s="5">
        <f t="shared" si="5"/>
        <v>40.6</v>
      </c>
      <c r="H52" s="5" t="b">
        <f t="shared" si="6"/>
        <v>0</v>
      </c>
    </row>
    <row r="53" hidden="1">
      <c r="D53" s="5">
        <f t="shared" si="2"/>
        <v>19.4</v>
      </c>
      <c r="E53" s="5">
        <f t="shared" si="3"/>
        <v>0.4054580897</v>
      </c>
      <c r="F53" s="5">
        <f t="shared" si="4"/>
        <v>0.09454191033</v>
      </c>
      <c r="G53" s="5">
        <f t="shared" si="5"/>
        <v>41.6</v>
      </c>
      <c r="H53" s="5" t="b">
        <f t="shared" si="6"/>
        <v>1</v>
      </c>
      <c r="I53" s="5">
        <f t="shared" ref="I53:I54" si="13">B53+C53</f>
        <v>102.6</v>
      </c>
    </row>
    <row r="54" hidden="1">
      <c r="D54" s="5">
        <f t="shared" si="2"/>
        <v>22</v>
      </c>
      <c r="E54" s="5">
        <f t="shared" si="3"/>
        <v>0.4024822695</v>
      </c>
      <c r="F54" s="5">
        <f t="shared" si="4"/>
        <v>0.0975177305</v>
      </c>
      <c r="G54" s="5">
        <f t="shared" si="5"/>
        <v>45.4</v>
      </c>
      <c r="H54" s="5" t="b">
        <f t="shared" si="6"/>
        <v>1</v>
      </c>
      <c r="I54" s="5">
        <f t="shared" si="13"/>
        <v>112.8</v>
      </c>
    </row>
    <row r="55" hidden="1">
      <c r="D55" s="5">
        <f t="shared" si="2"/>
        <v>26.2</v>
      </c>
      <c r="E55" s="5">
        <f t="shared" si="3"/>
        <v>0.3507972665</v>
      </c>
      <c r="F55" s="5">
        <f t="shared" si="4"/>
        <v>0.1492027335</v>
      </c>
      <c r="G55" s="5">
        <f t="shared" si="5"/>
        <v>30.8</v>
      </c>
      <c r="H55" s="5" t="b">
        <f t="shared" si="6"/>
        <v>0</v>
      </c>
    </row>
    <row r="56" hidden="1">
      <c r="D56" s="5">
        <f t="shared" si="2"/>
        <v>25.8</v>
      </c>
      <c r="E56" s="5">
        <f t="shared" si="3"/>
        <v>0.3569844789</v>
      </c>
      <c r="F56" s="5">
        <f t="shared" si="4"/>
        <v>0.1430155211</v>
      </c>
      <c r="G56" s="5">
        <f t="shared" si="5"/>
        <v>32.2</v>
      </c>
      <c r="H56" s="5" t="b">
        <f t="shared" si="6"/>
        <v>0</v>
      </c>
    </row>
    <row r="57" hidden="1">
      <c r="D57" s="5">
        <f t="shared" si="2"/>
        <v>24.6</v>
      </c>
      <c r="E57" s="5">
        <f t="shared" si="3"/>
        <v>0.3630289532</v>
      </c>
      <c r="F57" s="5">
        <f t="shared" si="4"/>
        <v>0.1369710468</v>
      </c>
      <c r="G57" s="5">
        <f t="shared" si="5"/>
        <v>32.6</v>
      </c>
      <c r="H57" s="5" t="b">
        <f t="shared" si="6"/>
        <v>0</v>
      </c>
    </row>
    <row r="58" hidden="1">
      <c r="D58" s="5">
        <f t="shared" si="2"/>
        <v>26.2</v>
      </c>
      <c r="E58" s="5">
        <f t="shared" si="3"/>
        <v>0.3591397849</v>
      </c>
      <c r="F58" s="5">
        <f t="shared" si="4"/>
        <v>0.1408602151</v>
      </c>
      <c r="G58" s="5">
        <f t="shared" si="5"/>
        <v>33.4</v>
      </c>
      <c r="H58" s="5" t="b">
        <f t="shared" si="6"/>
        <v>0</v>
      </c>
    </row>
    <row r="60">
      <c r="A60" s="27" t="s">
        <v>177</v>
      </c>
      <c r="B60" s="27" t="s">
        <v>178</v>
      </c>
      <c r="C60" s="27" t="s">
        <v>179</v>
      </c>
      <c r="E60" s="19" t="s">
        <v>180</v>
      </c>
    </row>
    <row r="61">
      <c r="A61" s="25">
        <f t="shared" ref="A61:B61" si="14">sum(B29:B58)</f>
        <v>1231.4</v>
      </c>
      <c r="B61" s="25">
        <f t="shared" si="14"/>
        <v>1891.4</v>
      </c>
      <c r="C61" s="25">
        <f>A61/(A61+B61)</f>
        <v>0.3943256052</v>
      </c>
      <c r="D61" s="5">
        <f>SUMPRODUCT(M43:M48,I43:I48) </f>
        <v>510.9491015</v>
      </c>
      <c r="E61" s="5">
        <f>D61/sum(I43:I44)</f>
        <v>2.048713318</v>
      </c>
      <c r="F61" s="19" t="s">
        <v>181</v>
      </c>
    </row>
  </sheetData>
  <autoFilter ref="$A$28:$I$58">
    <filterColumn colId="7">
      <filters>
        <filter val="TRUE"/>
      </filters>
    </filterColumn>
    <filterColumn colId="8">
      <filters blank="1">
        <filter val="122"/>
        <filter val="122.8"/>
        <filter val="126.6"/>
      </filters>
    </filterColumn>
  </autoFilter>
  <conditionalFormatting sqref="H29:H58">
    <cfRule type="cellIs" dxfId="1" priority="1" operator="equal">
      <formula>"TRUE"</formula>
    </cfRule>
  </conditionalFormatting>
  <conditionalFormatting sqref="H29:H58">
    <cfRule type="cellIs" dxfId="2" priority="2" operator="equal">
      <formula>"FALSE"</formula>
    </cfRule>
  </conditionalFormatting>
  <drawing r:id="rId6"/>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2.75"/>
    <col customWidth="1" min="2" max="2" width="9.88"/>
    <col customWidth="1" min="3" max="3" width="25.25"/>
    <col customWidth="1" min="4" max="4" width="17.63"/>
    <col customWidth="1" min="6" max="6" width="34.13"/>
  </cols>
  <sheetData>
    <row r="1">
      <c r="A1" s="1" t="s">
        <v>1</v>
      </c>
      <c r="B1" s="28" t="s">
        <v>182</v>
      </c>
      <c r="C1" s="29" t="s">
        <v>183</v>
      </c>
    </row>
    <row r="2">
      <c r="A2" s="16" t="s">
        <v>66</v>
      </c>
      <c r="B2" s="30">
        <v>3332035.0</v>
      </c>
      <c r="C2" s="31">
        <v>17495.0</v>
      </c>
    </row>
    <row r="3">
      <c r="A3" s="16" t="s">
        <v>67</v>
      </c>
      <c r="B3" s="30">
        <v>1660122.0</v>
      </c>
      <c r="C3" s="31">
        <v>16894.0</v>
      </c>
    </row>
    <row r="4">
      <c r="A4" s="16" t="s">
        <v>184</v>
      </c>
      <c r="B4" s="30">
        <v>188743.0</v>
      </c>
      <c r="C4" s="31">
        <v>16885.0</v>
      </c>
    </row>
    <row r="5">
      <c r="A5" s="16" t="s">
        <v>75</v>
      </c>
      <c r="B5" s="30">
        <v>346096.0</v>
      </c>
      <c r="C5" s="31">
        <v>15771.0</v>
      </c>
      <c r="F5" s="32"/>
    </row>
    <row r="6">
      <c r="A6" s="16" t="s">
        <v>82</v>
      </c>
      <c r="B6" s="30">
        <v>255886.0</v>
      </c>
      <c r="C6" s="31">
        <v>15539.0</v>
      </c>
      <c r="E6" s="5">
        <f t="array" ref="E6">counta(unique(A2:A53))</f>
        <v>51</v>
      </c>
    </row>
    <row r="7">
      <c r="A7" s="16" t="s">
        <v>86</v>
      </c>
      <c r="B7" s="30">
        <v>217584.0</v>
      </c>
      <c r="C7" s="31">
        <v>15178.0</v>
      </c>
    </row>
    <row r="8">
      <c r="A8" s="16" t="s">
        <v>94</v>
      </c>
      <c r="B8" s="30">
        <v>205767.0</v>
      </c>
      <c r="C8" s="31">
        <v>15081.0</v>
      </c>
    </row>
    <row r="9">
      <c r="A9" s="16" t="s">
        <v>185</v>
      </c>
      <c r="B9" s="30">
        <v>247312.0</v>
      </c>
      <c r="C9" s="31">
        <v>14586.0</v>
      </c>
    </row>
    <row r="10">
      <c r="A10" s="16" t="s">
        <v>186</v>
      </c>
      <c r="B10" s="30">
        <v>267863.0</v>
      </c>
      <c r="C10" s="31">
        <v>14484.0</v>
      </c>
    </row>
    <row r="11">
      <c r="A11" s="16" t="s">
        <v>187</v>
      </c>
      <c r="B11" s="30">
        <v>172726.0</v>
      </c>
      <c r="C11" s="31">
        <v>14242.0</v>
      </c>
    </row>
    <row r="12">
      <c r="A12" s="16" t="s">
        <v>188</v>
      </c>
      <c r="B12" s="30">
        <v>173483.0</v>
      </c>
      <c r="C12" s="31">
        <v>14028.0</v>
      </c>
    </row>
    <row r="13">
      <c r="A13" s="16" t="s">
        <v>189</v>
      </c>
      <c r="B13" s="30">
        <v>199184.0</v>
      </c>
      <c r="C13" s="31">
        <v>13873.0</v>
      </c>
    </row>
    <row r="14">
      <c r="A14" s="16" t="s">
        <v>70</v>
      </c>
      <c r="B14" s="30">
        <v>678104.0</v>
      </c>
      <c r="C14" s="31">
        <v>13732.0</v>
      </c>
    </row>
    <row r="15">
      <c r="A15" s="16" t="s">
        <v>190</v>
      </c>
      <c r="B15" s="30">
        <v>171772.0</v>
      </c>
      <c r="C15" s="31">
        <v>13732.0</v>
      </c>
    </row>
    <row r="16">
      <c r="A16" s="16" t="s">
        <v>78</v>
      </c>
      <c r="B16" s="30">
        <v>297459.0</v>
      </c>
      <c r="C16" s="31">
        <v>13723.0</v>
      </c>
    </row>
    <row r="17">
      <c r="A17" s="16" t="s">
        <v>191</v>
      </c>
      <c r="B17" s="30">
        <v>185899.0</v>
      </c>
      <c r="C17" s="31">
        <v>13674.0</v>
      </c>
    </row>
    <row r="18">
      <c r="A18" s="16" t="s">
        <v>91</v>
      </c>
      <c r="B18" s="30">
        <v>218300.0</v>
      </c>
      <c r="C18" s="31">
        <v>13551.0</v>
      </c>
    </row>
    <row r="19">
      <c r="A19" s="16" t="s">
        <v>192</v>
      </c>
      <c r="B19" s="30">
        <v>150583.0</v>
      </c>
      <c r="C19" s="31">
        <v>13514.0</v>
      </c>
    </row>
    <row r="20">
      <c r="A20" s="16" t="s">
        <v>193</v>
      </c>
      <c r="B20" s="30">
        <v>423350.0</v>
      </c>
      <c r="C20" s="31">
        <v>13501.0</v>
      </c>
    </row>
    <row r="21">
      <c r="A21" s="16" t="s">
        <v>68</v>
      </c>
      <c r="B21" s="30">
        <v>807693.0</v>
      </c>
      <c r="C21" s="31">
        <v>13441.0</v>
      </c>
    </row>
    <row r="22">
      <c r="A22" s="16" t="s">
        <v>79</v>
      </c>
      <c r="B22" s="30">
        <v>293652.0</v>
      </c>
      <c r="C22" s="31">
        <v>13293.0</v>
      </c>
    </row>
    <row r="23">
      <c r="A23" s="16" t="s">
        <v>89</v>
      </c>
      <c r="B23" s="30">
        <v>225277.0</v>
      </c>
      <c r="C23" s="31">
        <v>13277.0</v>
      </c>
    </row>
    <row r="24">
      <c r="A24" s="16" t="s">
        <v>194</v>
      </c>
      <c r="B24" s="30">
        <v>190665.0</v>
      </c>
      <c r="C24" s="31">
        <v>13227.0</v>
      </c>
    </row>
    <row r="25">
      <c r="A25" s="16" t="s">
        <v>195</v>
      </c>
      <c r="B25" s="30">
        <v>156295.0</v>
      </c>
      <c r="C25" s="31">
        <v>13222.0</v>
      </c>
    </row>
    <row r="26">
      <c r="A26" s="16" t="s">
        <v>196</v>
      </c>
      <c r="B26" s="30">
        <v>211265.0</v>
      </c>
      <c r="C26" s="31">
        <v>13165.0</v>
      </c>
    </row>
    <row r="27">
      <c r="A27" s="16" t="s">
        <v>197</v>
      </c>
      <c r="B27" s="30">
        <v>138262.0</v>
      </c>
      <c r="C27" s="31">
        <v>13123.0</v>
      </c>
    </row>
    <row r="28">
      <c r="A28" s="16" t="s">
        <v>198</v>
      </c>
      <c r="B28" s="30">
        <v>143954.0</v>
      </c>
      <c r="C28" s="31">
        <v>13115.0</v>
      </c>
    </row>
    <row r="29">
      <c r="A29" s="16" t="s">
        <v>199</v>
      </c>
      <c r="B29" s="30">
        <v>120951.0</v>
      </c>
      <c r="C29" s="31">
        <v>13093.0</v>
      </c>
    </row>
    <row r="30">
      <c r="A30" s="16" t="s">
        <v>200</v>
      </c>
      <c r="B30" s="30">
        <v>129870.0</v>
      </c>
      <c r="C30" s="31">
        <v>12987.0</v>
      </c>
    </row>
    <row r="31">
      <c r="A31" s="16" t="s">
        <v>87</v>
      </c>
      <c r="B31" s="30">
        <v>225957.0</v>
      </c>
      <c r="C31" s="31">
        <v>12912.0</v>
      </c>
    </row>
    <row r="32">
      <c r="A32" s="16" t="s">
        <v>201</v>
      </c>
      <c r="B32" s="30">
        <v>378027.0</v>
      </c>
      <c r="C32" s="31">
        <v>12593.0</v>
      </c>
    </row>
    <row r="33">
      <c r="A33" s="16" t="s">
        <v>202</v>
      </c>
      <c r="B33" s="30">
        <v>143094.0</v>
      </c>
      <c r="C33" s="31">
        <v>12569.0</v>
      </c>
    </row>
    <row r="34">
      <c r="A34" s="16" t="s">
        <v>81</v>
      </c>
      <c r="B34" s="30">
        <v>274455.0</v>
      </c>
      <c r="C34" s="31">
        <v>12492.0</v>
      </c>
    </row>
    <row r="35">
      <c r="A35" s="16" t="s">
        <v>203</v>
      </c>
      <c r="B35" s="30">
        <v>684025.0</v>
      </c>
      <c r="C35" s="31">
        <v>12470.0</v>
      </c>
    </row>
    <row r="36">
      <c r="A36" s="16" t="s">
        <v>93</v>
      </c>
      <c r="B36" s="30">
        <v>208688.0</v>
      </c>
      <c r="C36" s="31">
        <v>12401.0</v>
      </c>
    </row>
    <row r="37">
      <c r="A37" s="16" t="s">
        <v>88</v>
      </c>
      <c r="B37" s="30">
        <v>217641.0</v>
      </c>
      <c r="C37" s="31">
        <v>12152.0</v>
      </c>
    </row>
    <row r="38">
      <c r="A38" s="16" t="s">
        <v>84</v>
      </c>
      <c r="B38" s="30">
        <v>230595.0</v>
      </c>
      <c r="C38" s="31">
        <v>12096.0</v>
      </c>
    </row>
    <row r="39">
      <c r="A39" s="16" t="s">
        <v>72</v>
      </c>
      <c r="B39" s="30">
        <v>469554.0</v>
      </c>
      <c r="C39" s="31">
        <v>12059.0</v>
      </c>
    </row>
    <row r="40">
      <c r="A40" s="16" t="s">
        <v>204</v>
      </c>
      <c r="B40" s="30">
        <v>586384.0</v>
      </c>
      <c r="C40" s="31">
        <v>11944.0</v>
      </c>
    </row>
    <row r="41">
      <c r="A41" s="16" t="s">
        <v>205</v>
      </c>
      <c r="B41" s="30">
        <v>174085.0</v>
      </c>
      <c r="C41" s="31">
        <v>11883.0</v>
      </c>
    </row>
    <row r="42">
      <c r="A42" s="16" t="s">
        <v>206</v>
      </c>
      <c r="B42" s="30">
        <v>176238.0</v>
      </c>
      <c r="C42" s="31">
        <v>11833.0</v>
      </c>
    </row>
    <row r="43">
      <c r="A43" s="16" t="s">
        <v>207</v>
      </c>
      <c r="B43" s="30">
        <v>150190.0</v>
      </c>
      <c r="C43" s="31">
        <v>11773.0</v>
      </c>
    </row>
    <row r="44">
      <c r="A44" s="16" t="s">
        <v>208</v>
      </c>
      <c r="B44" s="30">
        <v>194886.0</v>
      </c>
      <c r="C44" s="31">
        <v>11768.0</v>
      </c>
    </row>
    <row r="45">
      <c r="A45" s="16" t="s">
        <v>209</v>
      </c>
      <c r="B45" s="30">
        <v>323763.0</v>
      </c>
      <c r="C45" s="31">
        <v>11720.0</v>
      </c>
    </row>
    <row r="46">
      <c r="A46" s="16" t="s">
        <v>76</v>
      </c>
      <c r="B46" s="30">
        <v>349282.0</v>
      </c>
      <c r="C46" s="31">
        <v>11460.0</v>
      </c>
    </row>
    <row r="47">
      <c r="A47" s="16" t="s">
        <v>210</v>
      </c>
      <c r="B47" s="30">
        <v>142547.0</v>
      </c>
      <c r="C47" s="31">
        <v>11215.0</v>
      </c>
    </row>
    <row r="48">
      <c r="A48" s="16" t="s">
        <v>211</v>
      </c>
      <c r="B48" s="30">
        <v>200578.0</v>
      </c>
      <c r="C48" s="31">
        <v>11208.0</v>
      </c>
    </row>
    <row r="49">
      <c r="A49" s="16" t="s">
        <v>90</v>
      </c>
      <c r="B49" s="30">
        <v>213231.0</v>
      </c>
      <c r="C49" s="31">
        <v>11101.0</v>
      </c>
    </row>
    <row r="50">
      <c r="A50" s="16" t="s">
        <v>212</v>
      </c>
      <c r="B50" s="30">
        <v>138981.0</v>
      </c>
      <c r="C50" s="31">
        <v>10873.0</v>
      </c>
    </row>
    <row r="51">
      <c r="A51" s="16" t="s">
        <v>85</v>
      </c>
      <c r="B51" s="30">
        <v>238293.0</v>
      </c>
      <c r="C51" s="31">
        <v>10290.0</v>
      </c>
    </row>
    <row r="52">
      <c r="B52" s="32"/>
      <c r="C52" s="33"/>
    </row>
    <row r="53">
      <c r="A53" s="16" t="s">
        <v>69</v>
      </c>
      <c r="B53" s="16">
        <v>687488.0</v>
      </c>
      <c r="C53" s="16">
        <v>14566.0</v>
      </c>
      <c r="D53" s="19">
        <v>17921.0</v>
      </c>
    </row>
    <row r="54">
      <c r="A54" s="16" t="s">
        <v>71</v>
      </c>
      <c r="B54" s="16">
        <v>586384.0</v>
      </c>
      <c r="C54" s="16">
        <v>14566.0</v>
      </c>
      <c r="D54" s="19">
        <v>15295.0</v>
      </c>
    </row>
    <row r="55">
      <c r="A55" s="16" t="s">
        <v>73</v>
      </c>
      <c r="B55" s="16">
        <v>438234.0</v>
      </c>
      <c r="C55" s="34">
        <v>14807.75</v>
      </c>
    </row>
    <row r="56">
      <c r="A56" s="16" t="s">
        <v>74</v>
      </c>
      <c r="B56" s="16">
        <v>383516.0</v>
      </c>
      <c r="C56" s="34">
        <v>13909.0</v>
      </c>
    </row>
    <row r="57">
      <c r="A57" s="16" t="s">
        <v>77</v>
      </c>
      <c r="B57" s="16">
        <v>324902.0</v>
      </c>
      <c r="C57" s="34">
        <v>13148.0</v>
      </c>
      <c r="D57" s="19">
        <v>16214.0</v>
      </c>
    </row>
    <row r="58">
      <c r="A58" s="16" t="s">
        <v>83</v>
      </c>
      <c r="B58" s="16">
        <v>249255.0</v>
      </c>
      <c r="C58" s="16">
        <v>15483.24</v>
      </c>
    </row>
    <row r="59">
      <c r="B59" s="32"/>
      <c r="C59" s="33"/>
    </row>
    <row r="60">
      <c r="A60" s="16" t="s">
        <v>95</v>
      </c>
      <c r="B60" s="16">
        <v>201000.0</v>
      </c>
      <c r="C60" s="35">
        <v>13819.0</v>
      </c>
      <c r="D60" s="19">
        <v>15015.0</v>
      </c>
    </row>
    <row r="61">
      <c r="A61" s="16" t="s">
        <v>92</v>
      </c>
      <c r="B61" s="16">
        <v>214000.0</v>
      </c>
      <c r="C61" s="35">
        <v>14234.0</v>
      </c>
    </row>
    <row r="62">
      <c r="A62" s="16" t="s">
        <v>80</v>
      </c>
      <c r="B62" s="16">
        <v>270000.0</v>
      </c>
      <c r="C62" s="34">
        <v>15176.0</v>
      </c>
    </row>
    <row r="63">
      <c r="B63" s="32"/>
      <c r="C63" s="33"/>
    </row>
    <row r="64">
      <c r="B64" s="32"/>
      <c r="C64" s="33"/>
      <c r="F64" s="32"/>
      <c r="G64" s="36"/>
    </row>
    <row r="65">
      <c r="B65" s="32"/>
      <c r="C65" s="33"/>
      <c r="F65" s="32"/>
      <c r="G65" s="36"/>
    </row>
    <row r="66">
      <c r="B66" s="32"/>
      <c r="C66" s="33"/>
      <c r="F66" s="32"/>
      <c r="G66" s="36"/>
    </row>
    <row r="67">
      <c r="B67" s="32"/>
      <c r="C67" s="33"/>
      <c r="F67" s="32"/>
      <c r="G67" s="36"/>
    </row>
    <row r="68">
      <c r="B68" s="32"/>
      <c r="C68" s="33"/>
      <c r="F68" s="32"/>
    </row>
    <row r="69">
      <c r="B69" s="32"/>
      <c r="C69" s="33"/>
      <c r="F69" s="32"/>
    </row>
    <row r="70">
      <c r="B70" s="32"/>
      <c r="C70" s="33"/>
      <c r="F70" s="32"/>
      <c r="G70" s="36"/>
    </row>
    <row r="71">
      <c r="B71" s="32"/>
      <c r="C71" s="33"/>
      <c r="F71" s="32"/>
      <c r="G71" s="36"/>
    </row>
    <row r="72">
      <c r="B72" s="32"/>
      <c r="C72" s="33"/>
      <c r="F72" s="32"/>
      <c r="G72" s="36"/>
    </row>
    <row r="73">
      <c r="B73" s="32"/>
      <c r="C73" s="33"/>
      <c r="F73" s="32"/>
      <c r="G73" s="36"/>
    </row>
    <row r="74">
      <c r="B74" s="32"/>
      <c r="C74" s="33"/>
      <c r="F74" s="32"/>
    </row>
    <row r="75">
      <c r="B75" s="32"/>
      <c r="C75" s="33"/>
      <c r="F75" s="32"/>
    </row>
    <row r="76">
      <c r="B76" s="32"/>
      <c r="C76" s="33"/>
      <c r="F76" s="32"/>
      <c r="G76" s="36"/>
    </row>
    <row r="77">
      <c r="B77" s="32"/>
      <c r="C77" s="33"/>
      <c r="F77" s="32"/>
      <c r="G77" s="36"/>
    </row>
    <row r="78">
      <c r="B78" s="32"/>
      <c r="C78" s="33"/>
      <c r="F78" s="32"/>
      <c r="G78" s="36"/>
    </row>
    <row r="79">
      <c r="B79" s="32"/>
      <c r="C79" s="33"/>
      <c r="F79" s="32"/>
      <c r="G79" s="36"/>
    </row>
    <row r="80">
      <c r="B80" s="32"/>
      <c r="C80" s="33"/>
      <c r="F80" s="32"/>
      <c r="G80" s="36"/>
    </row>
    <row r="81">
      <c r="B81" s="32"/>
      <c r="C81" s="33"/>
      <c r="F81" s="32"/>
      <c r="G81" s="36"/>
    </row>
    <row r="82">
      <c r="B82" s="32"/>
      <c r="C82" s="33"/>
    </row>
    <row r="83">
      <c r="B83" s="32"/>
      <c r="C83" s="33"/>
    </row>
    <row r="84">
      <c r="B84" s="32"/>
      <c r="C84" s="33"/>
    </row>
    <row r="85">
      <c r="B85" s="32"/>
      <c r="C85" s="33"/>
    </row>
    <row r="86">
      <c r="B86" s="32"/>
      <c r="C86" s="33"/>
    </row>
    <row r="87">
      <c r="B87" s="32"/>
      <c r="C87" s="33"/>
    </row>
    <row r="88">
      <c r="B88" s="32"/>
      <c r="C88" s="33"/>
    </row>
    <row r="89">
      <c r="B89" s="32"/>
      <c r="C89" s="33"/>
    </row>
    <row r="90">
      <c r="B90" s="32"/>
      <c r="C90" s="33"/>
    </row>
    <row r="91">
      <c r="B91" s="32"/>
      <c r="C91" s="33"/>
    </row>
    <row r="92">
      <c r="B92" s="32"/>
      <c r="C92" s="33"/>
    </row>
    <row r="93">
      <c r="B93" s="32"/>
      <c r="C93" s="33"/>
    </row>
    <row r="94">
      <c r="B94" s="32"/>
      <c r="C94" s="33"/>
    </row>
    <row r="95">
      <c r="B95" s="32"/>
      <c r="C95" s="33"/>
    </row>
    <row r="96">
      <c r="B96" s="32"/>
      <c r="C96" s="33"/>
    </row>
    <row r="97">
      <c r="B97" s="32"/>
      <c r="C97" s="33"/>
    </row>
    <row r="98">
      <c r="B98" s="32"/>
      <c r="C98" s="33"/>
    </row>
    <row r="99">
      <c r="B99" s="32"/>
      <c r="C99" s="33"/>
    </row>
    <row r="100">
      <c r="B100" s="32"/>
      <c r="C100" s="33"/>
    </row>
    <row r="101">
      <c r="B101" s="32"/>
      <c r="C101" s="33"/>
    </row>
    <row r="102">
      <c r="B102" s="32"/>
      <c r="C102" s="33"/>
    </row>
    <row r="103">
      <c r="B103" s="32"/>
      <c r="C103" s="33"/>
    </row>
    <row r="104">
      <c r="B104" s="32"/>
      <c r="C104" s="33"/>
    </row>
    <row r="105">
      <c r="B105" s="32"/>
      <c r="C105" s="33"/>
    </row>
    <row r="106">
      <c r="B106" s="32"/>
      <c r="C106" s="33"/>
    </row>
    <row r="107">
      <c r="B107" s="32"/>
      <c r="C107" s="33"/>
    </row>
    <row r="108">
      <c r="B108" s="32"/>
      <c r="C108" s="33"/>
    </row>
    <row r="109">
      <c r="B109" s="32"/>
      <c r="C109" s="33"/>
    </row>
    <row r="110">
      <c r="B110" s="32"/>
      <c r="C110" s="33"/>
    </row>
    <row r="111">
      <c r="B111" s="32"/>
      <c r="C111" s="33"/>
    </row>
    <row r="112">
      <c r="B112" s="32"/>
      <c r="C112" s="33"/>
    </row>
    <row r="113">
      <c r="B113" s="32"/>
      <c r="C113" s="33"/>
    </row>
    <row r="114">
      <c r="B114" s="32"/>
      <c r="C114" s="33"/>
    </row>
    <row r="115">
      <c r="B115" s="32"/>
      <c r="C115" s="33"/>
    </row>
    <row r="116">
      <c r="B116" s="32"/>
      <c r="C116" s="33"/>
    </row>
    <row r="117">
      <c r="B117" s="32"/>
      <c r="C117" s="33"/>
    </row>
    <row r="118">
      <c r="B118" s="32"/>
      <c r="C118" s="33"/>
    </row>
    <row r="119">
      <c r="B119" s="32"/>
      <c r="C119" s="33"/>
    </row>
    <row r="120">
      <c r="B120" s="32"/>
      <c r="C120" s="33"/>
    </row>
    <row r="121">
      <c r="B121" s="32"/>
      <c r="C121" s="33"/>
    </row>
    <row r="122">
      <c r="B122" s="32"/>
      <c r="C122" s="33"/>
    </row>
    <row r="123">
      <c r="B123" s="32"/>
      <c r="C123" s="33"/>
    </row>
    <row r="124">
      <c r="B124" s="32"/>
      <c r="C124" s="33"/>
    </row>
    <row r="125">
      <c r="B125" s="32"/>
      <c r="C125" s="33"/>
    </row>
    <row r="126">
      <c r="B126" s="32"/>
      <c r="C126" s="33"/>
    </row>
    <row r="127">
      <c r="B127" s="32"/>
      <c r="C127" s="33"/>
    </row>
    <row r="128">
      <c r="B128" s="32"/>
      <c r="C128" s="33"/>
    </row>
    <row r="129">
      <c r="B129" s="32"/>
      <c r="C129" s="33"/>
    </row>
    <row r="130">
      <c r="B130" s="32"/>
      <c r="C130" s="33"/>
    </row>
    <row r="131">
      <c r="B131" s="32"/>
      <c r="C131" s="33"/>
    </row>
    <row r="132">
      <c r="B132" s="32"/>
      <c r="C132" s="33"/>
    </row>
    <row r="133">
      <c r="B133" s="32"/>
      <c r="C133" s="33"/>
    </row>
    <row r="134">
      <c r="B134" s="32"/>
      <c r="C134" s="33"/>
    </row>
    <row r="135">
      <c r="B135" s="32"/>
      <c r="C135" s="33"/>
    </row>
    <row r="136">
      <c r="B136" s="32"/>
      <c r="C136" s="33"/>
    </row>
    <row r="137">
      <c r="B137" s="32"/>
      <c r="C137" s="33"/>
    </row>
    <row r="138">
      <c r="B138" s="32"/>
      <c r="C138" s="33"/>
    </row>
    <row r="139">
      <c r="B139" s="32"/>
      <c r="C139" s="33"/>
    </row>
    <row r="140">
      <c r="B140" s="32"/>
      <c r="C140" s="33"/>
    </row>
    <row r="141">
      <c r="B141" s="32"/>
      <c r="C141" s="33"/>
    </row>
    <row r="142">
      <c r="B142" s="32"/>
      <c r="C142" s="33"/>
    </row>
    <row r="143">
      <c r="B143" s="32"/>
      <c r="C143" s="33"/>
    </row>
    <row r="144">
      <c r="B144" s="32"/>
      <c r="C144" s="33"/>
    </row>
    <row r="145">
      <c r="B145" s="32"/>
      <c r="C145" s="33"/>
    </row>
    <row r="146">
      <c r="B146" s="32"/>
      <c r="C146" s="33"/>
    </row>
    <row r="147">
      <c r="B147" s="32"/>
      <c r="C147" s="33"/>
    </row>
    <row r="148">
      <c r="B148" s="32"/>
      <c r="C148" s="33"/>
    </row>
    <row r="149">
      <c r="B149" s="32"/>
      <c r="C149" s="33"/>
    </row>
    <row r="150">
      <c r="B150" s="32"/>
      <c r="C150" s="33"/>
    </row>
    <row r="151">
      <c r="B151" s="32"/>
      <c r="C151" s="33"/>
    </row>
    <row r="152">
      <c r="B152" s="32"/>
      <c r="C152" s="33"/>
    </row>
    <row r="153">
      <c r="B153" s="32"/>
      <c r="C153" s="33"/>
    </row>
    <row r="154">
      <c r="B154" s="32"/>
      <c r="C154" s="33"/>
    </row>
    <row r="155">
      <c r="B155" s="32"/>
      <c r="C155" s="33"/>
    </row>
    <row r="156">
      <c r="B156" s="32"/>
      <c r="C156" s="33"/>
    </row>
    <row r="157">
      <c r="B157" s="32"/>
      <c r="C157" s="33"/>
    </row>
    <row r="158">
      <c r="B158" s="32"/>
      <c r="C158" s="33"/>
    </row>
    <row r="159">
      <c r="B159" s="32"/>
      <c r="C159" s="33"/>
    </row>
    <row r="160">
      <c r="B160" s="32"/>
      <c r="C160" s="33"/>
    </row>
    <row r="161">
      <c r="B161" s="32"/>
      <c r="C161" s="33"/>
    </row>
    <row r="162">
      <c r="B162" s="32"/>
      <c r="C162" s="33"/>
    </row>
    <row r="163">
      <c r="B163" s="32"/>
      <c r="C163" s="33"/>
    </row>
    <row r="164">
      <c r="B164" s="32"/>
      <c r="C164" s="33"/>
    </row>
    <row r="165">
      <c r="B165" s="32"/>
      <c r="C165" s="33"/>
    </row>
    <row r="166">
      <c r="B166" s="32"/>
      <c r="C166" s="33"/>
    </row>
    <row r="167">
      <c r="B167" s="32"/>
      <c r="C167" s="33"/>
    </row>
    <row r="168">
      <c r="B168" s="32"/>
      <c r="C168" s="33"/>
    </row>
    <row r="169">
      <c r="B169" s="32"/>
      <c r="C169" s="33"/>
    </row>
    <row r="170">
      <c r="B170" s="32"/>
      <c r="C170" s="33"/>
    </row>
    <row r="171">
      <c r="B171" s="32"/>
      <c r="C171" s="33"/>
    </row>
    <row r="172">
      <c r="B172" s="32"/>
      <c r="C172" s="33"/>
    </row>
    <row r="173">
      <c r="B173" s="32"/>
      <c r="C173" s="33"/>
    </row>
    <row r="174">
      <c r="B174" s="32"/>
      <c r="C174" s="33"/>
    </row>
    <row r="175">
      <c r="B175" s="32"/>
      <c r="C175" s="33"/>
    </row>
    <row r="176">
      <c r="B176" s="32"/>
      <c r="C176" s="33"/>
    </row>
    <row r="177">
      <c r="B177" s="32"/>
      <c r="C177" s="33"/>
    </row>
    <row r="178">
      <c r="B178" s="32"/>
      <c r="C178" s="33"/>
    </row>
    <row r="179">
      <c r="B179" s="32"/>
      <c r="C179" s="33"/>
    </row>
    <row r="180">
      <c r="B180" s="32"/>
      <c r="C180" s="33"/>
    </row>
    <row r="181">
      <c r="B181" s="32"/>
      <c r="C181" s="33"/>
    </row>
    <row r="182">
      <c r="B182" s="32"/>
      <c r="C182" s="33"/>
    </row>
    <row r="183">
      <c r="B183" s="32"/>
      <c r="C183" s="33"/>
    </row>
    <row r="184">
      <c r="B184" s="32"/>
      <c r="C184" s="33"/>
    </row>
    <row r="185">
      <c r="B185" s="32"/>
      <c r="C185" s="33"/>
    </row>
    <row r="186">
      <c r="B186" s="32"/>
      <c r="C186" s="33"/>
    </row>
    <row r="187">
      <c r="B187" s="32"/>
      <c r="C187" s="33"/>
    </row>
    <row r="188">
      <c r="B188" s="32"/>
      <c r="C188" s="33"/>
    </row>
    <row r="189">
      <c r="B189" s="32"/>
      <c r="C189" s="33"/>
    </row>
    <row r="190">
      <c r="B190" s="32"/>
      <c r="C190" s="33"/>
    </row>
    <row r="191">
      <c r="B191" s="32"/>
      <c r="C191" s="33"/>
    </row>
    <row r="192">
      <c r="B192" s="32"/>
      <c r="C192" s="33"/>
    </row>
    <row r="193">
      <c r="B193" s="32"/>
      <c r="C193" s="33"/>
    </row>
    <row r="194">
      <c r="B194" s="32"/>
      <c r="C194" s="33"/>
    </row>
    <row r="195">
      <c r="B195" s="32"/>
      <c r="C195" s="33"/>
    </row>
    <row r="196">
      <c r="B196" s="32"/>
      <c r="C196" s="33"/>
    </row>
    <row r="197">
      <c r="B197" s="32"/>
      <c r="C197" s="33"/>
    </row>
    <row r="198">
      <c r="B198" s="32"/>
      <c r="C198" s="33"/>
    </row>
    <row r="199">
      <c r="B199" s="32"/>
      <c r="C199" s="33"/>
    </row>
    <row r="200">
      <c r="B200" s="32"/>
      <c r="C200" s="33"/>
    </row>
    <row r="201">
      <c r="B201" s="32"/>
      <c r="C201" s="33"/>
    </row>
    <row r="202">
      <c r="B202" s="32"/>
      <c r="C202" s="33"/>
    </row>
    <row r="203">
      <c r="B203" s="32"/>
      <c r="C203" s="33"/>
    </row>
    <row r="204">
      <c r="B204" s="32"/>
      <c r="C204" s="33"/>
    </row>
    <row r="205">
      <c r="B205" s="32"/>
      <c r="C205" s="33"/>
    </row>
    <row r="206">
      <c r="B206" s="32"/>
      <c r="C206" s="33"/>
    </row>
    <row r="207">
      <c r="B207" s="32"/>
      <c r="C207" s="33"/>
    </row>
    <row r="208">
      <c r="B208" s="32"/>
      <c r="C208" s="33"/>
    </row>
    <row r="209">
      <c r="B209" s="32"/>
      <c r="C209" s="33"/>
    </row>
    <row r="210">
      <c r="B210" s="32"/>
      <c r="C210" s="33"/>
    </row>
    <row r="211">
      <c r="B211" s="32"/>
      <c r="C211" s="33"/>
    </row>
    <row r="212">
      <c r="B212" s="32"/>
      <c r="C212" s="33"/>
    </row>
    <row r="213">
      <c r="B213" s="32"/>
      <c r="C213" s="33"/>
    </row>
    <row r="214">
      <c r="B214" s="32"/>
      <c r="C214" s="33"/>
    </row>
    <row r="215">
      <c r="B215" s="32"/>
      <c r="C215" s="33"/>
    </row>
    <row r="216">
      <c r="B216" s="32"/>
      <c r="C216" s="33"/>
    </row>
    <row r="217">
      <c r="B217" s="32"/>
      <c r="C217" s="33"/>
    </row>
    <row r="218">
      <c r="B218" s="32"/>
      <c r="C218" s="33"/>
    </row>
    <row r="219">
      <c r="B219" s="32"/>
      <c r="C219" s="33"/>
    </row>
    <row r="220">
      <c r="B220" s="32"/>
      <c r="C220" s="33"/>
    </row>
    <row r="221">
      <c r="B221" s="32"/>
      <c r="C221" s="33"/>
    </row>
    <row r="222">
      <c r="B222" s="32"/>
      <c r="C222" s="33"/>
    </row>
    <row r="223">
      <c r="B223" s="32"/>
      <c r="C223" s="33"/>
    </row>
    <row r="224">
      <c r="B224" s="32"/>
      <c r="C224" s="33"/>
    </row>
    <row r="225">
      <c r="B225" s="32"/>
      <c r="C225" s="33"/>
    </row>
    <row r="226">
      <c r="B226" s="32"/>
      <c r="C226" s="33"/>
    </row>
    <row r="227">
      <c r="B227" s="32"/>
      <c r="C227" s="33"/>
    </row>
    <row r="228">
      <c r="B228" s="32"/>
      <c r="C228" s="33"/>
    </row>
    <row r="229">
      <c r="B229" s="32"/>
      <c r="C229" s="33"/>
    </row>
    <row r="230">
      <c r="B230" s="32"/>
      <c r="C230" s="33"/>
    </row>
    <row r="231">
      <c r="B231" s="32"/>
      <c r="C231" s="33"/>
    </row>
    <row r="232">
      <c r="B232" s="32"/>
      <c r="C232" s="33"/>
    </row>
    <row r="233">
      <c r="B233" s="32"/>
      <c r="C233" s="33"/>
    </row>
    <row r="234">
      <c r="B234" s="32"/>
      <c r="C234" s="33"/>
    </row>
    <row r="235">
      <c r="B235" s="32"/>
      <c r="C235" s="33"/>
    </row>
    <row r="236">
      <c r="B236" s="32"/>
      <c r="C236" s="33"/>
    </row>
    <row r="237">
      <c r="B237" s="32"/>
      <c r="C237" s="33"/>
    </row>
    <row r="238">
      <c r="B238" s="32"/>
      <c r="C238" s="33"/>
    </row>
    <row r="239">
      <c r="B239" s="32"/>
      <c r="C239" s="33"/>
    </row>
    <row r="240">
      <c r="B240" s="32"/>
      <c r="C240" s="33"/>
    </row>
    <row r="241">
      <c r="B241" s="32"/>
      <c r="C241" s="33"/>
    </row>
    <row r="242">
      <c r="B242" s="32"/>
      <c r="C242" s="33"/>
    </row>
    <row r="243">
      <c r="B243" s="32"/>
      <c r="C243" s="33"/>
    </row>
    <row r="244">
      <c r="B244" s="32"/>
      <c r="C244" s="33"/>
    </row>
    <row r="245">
      <c r="B245" s="32"/>
      <c r="C245" s="33"/>
    </row>
    <row r="246">
      <c r="B246" s="32"/>
      <c r="C246" s="33"/>
    </row>
    <row r="247">
      <c r="B247" s="32"/>
      <c r="C247" s="33"/>
    </row>
    <row r="248">
      <c r="B248" s="32"/>
      <c r="C248" s="33"/>
    </row>
    <row r="249">
      <c r="B249" s="32"/>
      <c r="C249" s="33"/>
    </row>
    <row r="250">
      <c r="B250" s="32"/>
      <c r="C250" s="33"/>
    </row>
    <row r="251">
      <c r="B251" s="32"/>
      <c r="C251" s="33"/>
    </row>
    <row r="252">
      <c r="B252" s="32"/>
      <c r="C252" s="33"/>
    </row>
    <row r="253">
      <c r="B253" s="32"/>
      <c r="C253" s="33"/>
    </row>
    <row r="254">
      <c r="B254" s="32"/>
      <c r="C254" s="33"/>
    </row>
    <row r="255">
      <c r="B255" s="32"/>
      <c r="C255" s="33"/>
    </row>
    <row r="256">
      <c r="B256" s="32"/>
      <c r="C256" s="33"/>
    </row>
    <row r="257">
      <c r="B257" s="32"/>
      <c r="C257" s="33"/>
    </row>
    <row r="258">
      <c r="B258" s="32"/>
      <c r="C258" s="33"/>
    </row>
    <row r="259">
      <c r="B259" s="32"/>
      <c r="C259" s="33"/>
    </row>
    <row r="260">
      <c r="B260" s="32"/>
      <c r="C260" s="33"/>
    </row>
    <row r="261">
      <c r="B261" s="32"/>
      <c r="C261" s="33"/>
    </row>
    <row r="262">
      <c r="B262" s="32"/>
      <c r="C262" s="33"/>
    </row>
    <row r="263">
      <c r="B263" s="32"/>
      <c r="C263" s="33"/>
    </row>
    <row r="264">
      <c r="B264" s="32"/>
      <c r="C264" s="33"/>
    </row>
    <row r="265">
      <c r="B265" s="32"/>
      <c r="C265" s="33"/>
    </row>
    <row r="266">
      <c r="B266" s="32"/>
      <c r="C266" s="33"/>
    </row>
    <row r="267">
      <c r="B267" s="32"/>
      <c r="C267" s="33"/>
    </row>
    <row r="268">
      <c r="B268" s="32"/>
      <c r="C268" s="33"/>
    </row>
    <row r="269">
      <c r="B269" s="32"/>
      <c r="C269" s="33"/>
    </row>
    <row r="270">
      <c r="B270" s="32"/>
      <c r="C270" s="33"/>
    </row>
    <row r="271">
      <c r="B271" s="32"/>
      <c r="C271" s="33"/>
    </row>
    <row r="272">
      <c r="B272" s="32"/>
      <c r="C272" s="33"/>
    </row>
    <row r="273">
      <c r="B273" s="32"/>
      <c r="C273" s="33"/>
    </row>
    <row r="274">
      <c r="B274" s="32"/>
      <c r="C274" s="33"/>
    </row>
    <row r="275">
      <c r="B275" s="32"/>
      <c r="C275" s="33"/>
    </row>
    <row r="276">
      <c r="B276" s="32"/>
      <c r="C276" s="33"/>
    </row>
    <row r="277">
      <c r="B277" s="32"/>
      <c r="C277" s="33"/>
    </row>
    <row r="278">
      <c r="B278" s="32"/>
      <c r="C278" s="33"/>
    </row>
    <row r="279">
      <c r="B279" s="32"/>
      <c r="C279" s="33"/>
    </row>
    <row r="280">
      <c r="B280" s="32"/>
      <c r="C280" s="33"/>
    </row>
    <row r="281">
      <c r="B281" s="32"/>
      <c r="C281" s="33"/>
    </row>
    <row r="282">
      <c r="B282" s="32"/>
      <c r="C282" s="33"/>
    </row>
    <row r="283">
      <c r="B283" s="32"/>
      <c r="C283" s="33"/>
    </row>
    <row r="284">
      <c r="B284" s="32"/>
      <c r="C284" s="33"/>
    </row>
    <row r="285">
      <c r="B285" s="32"/>
      <c r="C285" s="33"/>
    </row>
    <row r="286">
      <c r="B286" s="32"/>
      <c r="C286" s="33"/>
    </row>
    <row r="287">
      <c r="B287" s="32"/>
      <c r="C287" s="33"/>
    </row>
    <row r="288">
      <c r="B288" s="32"/>
      <c r="C288" s="33"/>
    </row>
    <row r="289">
      <c r="B289" s="32"/>
      <c r="C289" s="33"/>
    </row>
    <row r="290">
      <c r="B290" s="32"/>
      <c r="C290" s="33"/>
    </row>
    <row r="291">
      <c r="B291" s="32"/>
      <c r="C291" s="33"/>
    </row>
    <row r="292">
      <c r="B292" s="32"/>
      <c r="C292" s="33"/>
    </row>
    <row r="293">
      <c r="B293" s="32"/>
      <c r="C293" s="33"/>
    </row>
    <row r="294">
      <c r="B294" s="32"/>
      <c r="C294" s="33"/>
    </row>
    <row r="295">
      <c r="B295" s="32"/>
      <c r="C295" s="33"/>
    </row>
    <row r="296">
      <c r="B296" s="32"/>
      <c r="C296" s="33"/>
    </row>
    <row r="297">
      <c r="B297" s="32"/>
      <c r="C297" s="33"/>
    </row>
    <row r="298">
      <c r="B298" s="32"/>
      <c r="C298" s="33"/>
    </row>
    <row r="299">
      <c r="B299" s="32"/>
      <c r="C299" s="33"/>
    </row>
    <row r="300">
      <c r="B300" s="32"/>
      <c r="C300" s="33"/>
    </row>
    <row r="301">
      <c r="B301" s="32"/>
      <c r="C301" s="33"/>
    </row>
    <row r="302">
      <c r="B302" s="32"/>
      <c r="C302" s="33"/>
    </row>
    <row r="303">
      <c r="B303" s="32"/>
      <c r="C303" s="33"/>
    </row>
    <row r="304">
      <c r="B304" s="32"/>
      <c r="C304" s="33"/>
    </row>
    <row r="305">
      <c r="B305" s="32"/>
      <c r="C305" s="33"/>
    </row>
    <row r="306">
      <c r="B306" s="32"/>
      <c r="C306" s="33"/>
    </row>
    <row r="307">
      <c r="B307" s="32"/>
      <c r="C307" s="33"/>
    </row>
    <row r="308">
      <c r="B308" s="32"/>
      <c r="C308" s="33"/>
    </row>
    <row r="309">
      <c r="B309" s="32"/>
      <c r="C309" s="33"/>
    </row>
    <row r="310">
      <c r="B310" s="32"/>
      <c r="C310" s="33"/>
    </row>
    <row r="311">
      <c r="B311" s="32"/>
      <c r="C311" s="33"/>
    </row>
    <row r="312">
      <c r="B312" s="32"/>
      <c r="C312" s="33"/>
    </row>
    <row r="313">
      <c r="B313" s="32"/>
      <c r="C313" s="33"/>
    </row>
    <row r="314">
      <c r="B314" s="32"/>
      <c r="C314" s="33"/>
    </row>
    <row r="315">
      <c r="B315" s="32"/>
      <c r="C315" s="33"/>
    </row>
    <row r="316">
      <c r="B316" s="32"/>
      <c r="C316" s="33"/>
    </row>
    <row r="317">
      <c r="B317" s="32"/>
      <c r="C317" s="33"/>
    </row>
    <row r="318">
      <c r="B318" s="32"/>
      <c r="C318" s="33"/>
    </row>
    <row r="319">
      <c r="B319" s="32"/>
      <c r="C319" s="33"/>
    </row>
    <row r="320">
      <c r="B320" s="32"/>
      <c r="C320" s="33"/>
    </row>
    <row r="321">
      <c r="B321" s="32"/>
      <c r="C321" s="33"/>
    </row>
    <row r="322">
      <c r="B322" s="32"/>
      <c r="C322" s="33"/>
    </row>
    <row r="323">
      <c r="B323" s="32"/>
      <c r="C323" s="33"/>
    </row>
    <row r="324">
      <c r="B324" s="32"/>
      <c r="C324" s="33"/>
    </row>
    <row r="325">
      <c r="B325" s="32"/>
      <c r="C325" s="33"/>
    </row>
    <row r="326">
      <c r="B326" s="32"/>
      <c r="C326" s="33"/>
    </row>
    <row r="327">
      <c r="B327" s="32"/>
      <c r="C327" s="33"/>
    </row>
    <row r="328">
      <c r="B328" s="32"/>
      <c r="C328" s="33"/>
    </row>
    <row r="329">
      <c r="B329" s="32"/>
      <c r="C329" s="33"/>
    </row>
    <row r="330">
      <c r="B330" s="32"/>
      <c r="C330" s="33"/>
    </row>
    <row r="331">
      <c r="B331" s="32"/>
      <c r="C331" s="33"/>
    </row>
    <row r="332">
      <c r="B332" s="32"/>
      <c r="C332" s="33"/>
    </row>
    <row r="333">
      <c r="B333" s="32"/>
      <c r="C333" s="33"/>
    </row>
    <row r="334">
      <c r="B334" s="32"/>
      <c r="C334" s="33"/>
    </row>
    <row r="335">
      <c r="B335" s="32"/>
      <c r="C335" s="33"/>
    </row>
    <row r="336">
      <c r="B336" s="32"/>
      <c r="C336" s="33"/>
    </row>
    <row r="337">
      <c r="B337" s="32"/>
      <c r="C337" s="33"/>
    </row>
    <row r="338">
      <c r="B338" s="32"/>
      <c r="C338" s="33"/>
    </row>
    <row r="339">
      <c r="B339" s="32"/>
      <c r="C339" s="33"/>
    </row>
    <row r="340">
      <c r="B340" s="32"/>
      <c r="C340" s="33"/>
    </row>
    <row r="341">
      <c r="B341" s="32"/>
      <c r="C341" s="33"/>
    </row>
    <row r="342">
      <c r="B342" s="32"/>
      <c r="C342" s="33"/>
    </row>
    <row r="343">
      <c r="B343" s="32"/>
      <c r="C343" s="33"/>
    </row>
    <row r="344">
      <c r="B344" s="32"/>
      <c r="C344" s="33"/>
    </row>
    <row r="345">
      <c r="B345" s="32"/>
      <c r="C345" s="33"/>
    </row>
    <row r="346">
      <c r="B346" s="32"/>
      <c r="C346" s="33"/>
    </row>
    <row r="347">
      <c r="B347" s="32"/>
      <c r="C347" s="33"/>
    </row>
    <row r="348">
      <c r="B348" s="32"/>
      <c r="C348" s="33"/>
    </row>
    <row r="349">
      <c r="B349" s="32"/>
      <c r="C349" s="33"/>
    </row>
    <row r="350">
      <c r="B350" s="32"/>
      <c r="C350" s="33"/>
    </row>
    <row r="351">
      <c r="B351" s="32"/>
      <c r="C351" s="33"/>
    </row>
    <row r="352">
      <c r="B352" s="32"/>
      <c r="C352" s="33"/>
    </row>
    <row r="353">
      <c r="B353" s="32"/>
      <c r="C353" s="33"/>
    </row>
    <row r="354">
      <c r="B354" s="32"/>
      <c r="C354" s="33"/>
    </row>
    <row r="355">
      <c r="B355" s="32"/>
      <c r="C355" s="33"/>
    </row>
    <row r="356">
      <c r="B356" s="32"/>
      <c r="C356" s="33"/>
    </row>
    <row r="357">
      <c r="B357" s="32"/>
      <c r="C357" s="33"/>
    </row>
    <row r="358">
      <c r="B358" s="32"/>
      <c r="C358" s="33"/>
    </row>
    <row r="359">
      <c r="B359" s="32"/>
      <c r="C359" s="33"/>
    </row>
    <row r="360">
      <c r="B360" s="32"/>
      <c r="C360" s="33"/>
    </row>
    <row r="361">
      <c r="B361" s="32"/>
      <c r="C361" s="33"/>
    </row>
    <row r="362">
      <c r="B362" s="32"/>
      <c r="C362" s="33"/>
    </row>
    <row r="363">
      <c r="B363" s="32"/>
      <c r="C363" s="33"/>
    </row>
    <row r="364">
      <c r="B364" s="32"/>
      <c r="C364" s="33"/>
    </row>
    <row r="365">
      <c r="B365" s="32"/>
      <c r="C365" s="33"/>
    </row>
    <row r="366">
      <c r="B366" s="32"/>
      <c r="C366" s="33"/>
    </row>
    <row r="367">
      <c r="B367" s="32"/>
      <c r="C367" s="33"/>
    </row>
    <row r="368">
      <c r="B368" s="32"/>
      <c r="C368" s="33"/>
    </row>
    <row r="369">
      <c r="B369" s="32"/>
      <c r="C369" s="33"/>
    </row>
    <row r="370">
      <c r="B370" s="32"/>
      <c r="C370" s="33"/>
    </row>
    <row r="371">
      <c r="B371" s="32"/>
      <c r="C371" s="33"/>
    </row>
    <row r="372">
      <c r="B372" s="32"/>
      <c r="C372" s="33"/>
    </row>
    <row r="373">
      <c r="B373" s="32"/>
      <c r="C373" s="33"/>
    </row>
    <row r="374">
      <c r="B374" s="32"/>
      <c r="C374" s="33"/>
    </row>
    <row r="375">
      <c r="B375" s="32"/>
      <c r="C375" s="33"/>
    </row>
    <row r="376">
      <c r="B376" s="32"/>
      <c r="C376" s="33"/>
    </row>
    <row r="377">
      <c r="B377" s="32"/>
      <c r="C377" s="33"/>
    </row>
    <row r="378">
      <c r="B378" s="32"/>
      <c r="C378" s="33"/>
    </row>
    <row r="379">
      <c r="B379" s="32"/>
      <c r="C379" s="33"/>
    </row>
    <row r="380">
      <c r="B380" s="32"/>
      <c r="C380" s="33"/>
    </row>
    <row r="381">
      <c r="B381" s="32"/>
      <c r="C381" s="33"/>
    </row>
    <row r="382">
      <c r="B382" s="32"/>
      <c r="C382" s="33"/>
    </row>
    <row r="383">
      <c r="B383" s="32"/>
      <c r="C383" s="33"/>
    </row>
    <row r="384">
      <c r="B384" s="32"/>
      <c r="C384" s="33"/>
    </row>
    <row r="385">
      <c r="B385" s="32"/>
      <c r="C385" s="33"/>
    </row>
    <row r="386">
      <c r="B386" s="32"/>
      <c r="C386" s="33"/>
    </row>
    <row r="387">
      <c r="B387" s="32"/>
      <c r="C387" s="33"/>
    </row>
    <row r="388">
      <c r="B388" s="32"/>
      <c r="C388" s="33"/>
    </row>
    <row r="389">
      <c r="B389" s="32"/>
      <c r="C389" s="33"/>
    </row>
    <row r="390">
      <c r="B390" s="32"/>
      <c r="C390" s="33"/>
    </row>
    <row r="391">
      <c r="B391" s="32"/>
      <c r="C391" s="33"/>
    </row>
    <row r="392">
      <c r="B392" s="32"/>
      <c r="C392" s="33"/>
    </row>
    <row r="393">
      <c r="B393" s="32"/>
      <c r="C393" s="33"/>
    </row>
    <row r="394">
      <c r="B394" s="32"/>
      <c r="C394" s="33"/>
    </row>
    <row r="395">
      <c r="B395" s="32"/>
      <c r="C395" s="33"/>
    </row>
    <row r="396">
      <c r="B396" s="32"/>
      <c r="C396" s="33"/>
    </row>
    <row r="397">
      <c r="B397" s="32"/>
      <c r="C397" s="33"/>
    </row>
    <row r="398">
      <c r="B398" s="32"/>
      <c r="C398" s="33"/>
    </row>
    <row r="399">
      <c r="B399" s="32"/>
      <c r="C399" s="33"/>
    </row>
    <row r="400">
      <c r="B400" s="32"/>
      <c r="C400" s="33"/>
    </row>
    <row r="401">
      <c r="B401" s="32"/>
      <c r="C401" s="33"/>
    </row>
    <row r="402">
      <c r="B402" s="32"/>
      <c r="C402" s="33"/>
    </row>
    <row r="403">
      <c r="B403" s="32"/>
      <c r="C403" s="33"/>
    </row>
    <row r="404">
      <c r="B404" s="32"/>
      <c r="C404" s="33"/>
    </row>
    <row r="405">
      <c r="B405" s="32"/>
      <c r="C405" s="33"/>
    </row>
    <row r="406">
      <c r="B406" s="32"/>
      <c r="C406" s="33"/>
    </row>
    <row r="407">
      <c r="B407" s="32"/>
      <c r="C407" s="33"/>
    </row>
    <row r="408">
      <c r="B408" s="32"/>
      <c r="C408" s="33"/>
    </row>
    <row r="409">
      <c r="B409" s="32"/>
      <c r="C409" s="33"/>
    </row>
    <row r="410">
      <c r="B410" s="32"/>
      <c r="C410" s="33"/>
    </row>
    <row r="411">
      <c r="B411" s="32"/>
      <c r="C411" s="33"/>
    </row>
    <row r="412">
      <c r="B412" s="32"/>
      <c r="C412" s="33"/>
    </row>
    <row r="413">
      <c r="B413" s="32"/>
      <c r="C413" s="33"/>
    </row>
    <row r="414">
      <c r="B414" s="32"/>
      <c r="C414" s="33"/>
    </row>
    <row r="415">
      <c r="B415" s="32"/>
      <c r="C415" s="33"/>
    </row>
    <row r="416">
      <c r="B416" s="32"/>
      <c r="C416" s="33"/>
    </row>
    <row r="417">
      <c r="B417" s="32"/>
      <c r="C417" s="33"/>
    </row>
    <row r="418">
      <c r="B418" s="32"/>
      <c r="C418" s="33"/>
    </row>
    <row r="419">
      <c r="B419" s="32"/>
      <c r="C419" s="33"/>
    </row>
    <row r="420">
      <c r="B420" s="32"/>
      <c r="C420" s="33"/>
    </row>
    <row r="421">
      <c r="B421" s="32"/>
      <c r="C421" s="33"/>
    </row>
    <row r="422">
      <c r="B422" s="32"/>
      <c r="C422" s="33"/>
    </row>
    <row r="423">
      <c r="B423" s="32"/>
      <c r="C423" s="33"/>
    </row>
    <row r="424">
      <c r="B424" s="32"/>
      <c r="C424" s="33"/>
    </row>
    <row r="425">
      <c r="B425" s="32"/>
      <c r="C425" s="33"/>
    </row>
    <row r="426">
      <c r="B426" s="32"/>
      <c r="C426" s="33"/>
    </row>
    <row r="427">
      <c r="B427" s="32"/>
      <c r="C427" s="33"/>
    </row>
    <row r="428">
      <c r="B428" s="32"/>
      <c r="C428" s="33"/>
    </row>
    <row r="429">
      <c r="B429" s="32"/>
      <c r="C429" s="33"/>
    </row>
    <row r="430">
      <c r="B430" s="32"/>
      <c r="C430" s="33"/>
    </row>
    <row r="431">
      <c r="B431" s="32"/>
      <c r="C431" s="33"/>
    </row>
    <row r="432">
      <c r="B432" s="32"/>
      <c r="C432" s="33"/>
    </row>
    <row r="433">
      <c r="B433" s="32"/>
      <c r="C433" s="33"/>
    </row>
    <row r="434">
      <c r="B434" s="32"/>
      <c r="C434" s="33"/>
    </row>
    <row r="435">
      <c r="B435" s="32"/>
      <c r="C435" s="33"/>
    </row>
    <row r="436">
      <c r="B436" s="32"/>
      <c r="C436" s="33"/>
    </row>
    <row r="437">
      <c r="B437" s="32"/>
      <c r="C437" s="33"/>
    </row>
    <row r="438">
      <c r="B438" s="32"/>
      <c r="C438" s="33"/>
    </row>
    <row r="439">
      <c r="B439" s="32"/>
      <c r="C439" s="33"/>
    </row>
    <row r="440">
      <c r="B440" s="32"/>
      <c r="C440" s="33"/>
    </row>
    <row r="441">
      <c r="B441" s="32"/>
      <c r="C441" s="33"/>
    </row>
    <row r="442">
      <c r="B442" s="32"/>
      <c r="C442" s="33"/>
    </row>
    <row r="443">
      <c r="B443" s="32"/>
      <c r="C443" s="33"/>
    </row>
    <row r="444">
      <c r="B444" s="32"/>
      <c r="C444" s="33"/>
    </row>
    <row r="445">
      <c r="B445" s="32"/>
      <c r="C445" s="33"/>
    </row>
    <row r="446">
      <c r="B446" s="32"/>
      <c r="C446" s="33"/>
    </row>
    <row r="447">
      <c r="B447" s="32"/>
      <c r="C447" s="33"/>
    </row>
    <row r="448">
      <c r="B448" s="32"/>
      <c r="C448" s="33"/>
    </row>
    <row r="449">
      <c r="B449" s="32"/>
      <c r="C449" s="33"/>
    </row>
    <row r="450">
      <c r="B450" s="32"/>
      <c r="C450" s="33"/>
    </row>
    <row r="451">
      <c r="B451" s="32"/>
      <c r="C451" s="33"/>
    </row>
    <row r="452">
      <c r="B452" s="32"/>
      <c r="C452" s="33"/>
    </row>
    <row r="453">
      <c r="B453" s="32"/>
      <c r="C453" s="33"/>
    </row>
    <row r="454">
      <c r="B454" s="32"/>
      <c r="C454" s="33"/>
    </row>
    <row r="455">
      <c r="B455" s="32"/>
      <c r="C455" s="33"/>
    </row>
    <row r="456">
      <c r="B456" s="32"/>
      <c r="C456" s="33"/>
    </row>
    <row r="457">
      <c r="B457" s="32"/>
      <c r="C457" s="33"/>
    </row>
    <row r="458">
      <c r="B458" s="32"/>
      <c r="C458" s="33"/>
    </row>
    <row r="459">
      <c r="B459" s="32"/>
      <c r="C459" s="33"/>
    </row>
    <row r="460">
      <c r="B460" s="32"/>
      <c r="C460" s="33"/>
    </row>
    <row r="461">
      <c r="B461" s="32"/>
      <c r="C461" s="33"/>
    </row>
    <row r="462">
      <c r="B462" s="32"/>
      <c r="C462" s="33"/>
    </row>
    <row r="463">
      <c r="B463" s="32"/>
      <c r="C463" s="33"/>
    </row>
    <row r="464">
      <c r="B464" s="32"/>
      <c r="C464" s="33"/>
    </row>
    <row r="465">
      <c r="B465" s="32"/>
      <c r="C465" s="33"/>
    </row>
    <row r="466">
      <c r="B466" s="32"/>
      <c r="C466" s="33"/>
    </row>
    <row r="467">
      <c r="B467" s="32"/>
      <c r="C467" s="33"/>
    </row>
    <row r="468">
      <c r="B468" s="32"/>
      <c r="C468" s="33"/>
    </row>
    <row r="469">
      <c r="B469" s="32"/>
      <c r="C469" s="33"/>
    </row>
    <row r="470">
      <c r="B470" s="32"/>
      <c r="C470" s="33"/>
    </row>
    <row r="471">
      <c r="B471" s="32"/>
      <c r="C471" s="33"/>
    </row>
    <row r="472">
      <c r="B472" s="32"/>
      <c r="C472" s="33"/>
    </row>
    <row r="473">
      <c r="B473" s="32"/>
      <c r="C473" s="33"/>
    </row>
    <row r="474">
      <c r="B474" s="32"/>
      <c r="C474" s="33"/>
    </row>
    <row r="475">
      <c r="B475" s="32"/>
      <c r="C475" s="33"/>
    </row>
    <row r="476">
      <c r="B476" s="32"/>
      <c r="C476" s="33"/>
    </row>
    <row r="477">
      <c r="B477" s="32"/>
      <c r="C477" s="33"/>
    </row>
    <row r="478">
      <c r="B478" s="32"/>
      <c r="C478" s="33"/>
    </row>
    <row r="479">
      <c r="B479" s="32"/>
      <c r="C479" s="33"/>
    </row>
    <row r="480">
      <c r="B480" s="32"/>
      <c r="C480" s="33"/>
    </row>
    <row r="481">
      <c r="B481" s="32"/>
      <c r="C481" s="33"/>
    </row>
    <row r="482">
      <c r="B482" s="32"/>
      <c r="C482" s="33"/>
    </row>
    <row r="483">
      <c r="B483" s="32"/>
      <c r="C483" s="33"/>
    </row>
    <row r="484">
      <c r="B484" s="32"/>
      <c r="C484" s="33"/>
    </row>
    <row r="485">
      <c r="B485" s="32"/>
      <c r="C485" s="33"/>
    </row>
    <row r="486">
      <c r="B486" s="32"/>
      <c r="C486" s="33"/>
    </row>
    <row r="487">
      <c r="B487" s="32"/>
      <c r="C487" s="33"/>
    </row>
    <row r="488">
      <c r="B488" s="32"/>
      <c r="C488" s="33"/>
    </row>
    <row r="489">
      <c r="B489" s="32"/>
      <c r="C489" s="33"/>
    </row>
    <row r="490">
      <c r="B490" s="32"/>
      <c r="C490" s="33"/>
    </row>
    <row r="491">
      <c r="B491" s="32"/>
      <c r="C491" s="33"/>
    </row>
    <row r="492">
      <c r="B492" s="32"/>
      <c r="C492" s="33"/>
    </row>
    <row r="493">
      <c r="B493" s="32"/>
      <c r="C493" s="33"/>
    </row>
    <row r="494">
      <c r="B494" s="32"/>
      <c r="C494" s="33"/>
    </row>
    <row r="495">
      <c r="B495" s="32"/>
      <c r="C495" s="33"/>
    </row>
    <row r="496">
      <c r="B496" s="32"/>
      <c r="C496" s="33"/>
    </row>
    <row r="497">
      <c r="B497" s="32"/>
      <c r="C497" s="33"/>
    </row>
    <row r="498">
      <c r="B498" s="32"/>
      <c r="C498" s="33"/>
    </row>
    <row r="499">
      <c r="B499" s="32"/>
      <c r="C499" s="33"/>
    </row>
    <row r="500">
      <c r="B500" s="32"/>
      <c r="C500" s="33"/>
    </row>
    <row r="501">
      <c r="B501" s="32"/>
      <c r="C501" s="33"/>
    </row>
    <row r="502">
      <c r="B502" s="32"/>
      <c r="C502" s="33"/>
    </row>
    <row r="503">
      <c r="B503" s="32"/>
      <c r="C503" s="33"/>
    </row>
    <row r="504">
      <c r="B504" s="32"/>
      <c r="C504" s="33"/>
    </row>
    <row r="505">
      <c r="B505" s="32"/>
      <c r="C505" s="33"/>
    </row>
    <row r="506">
      <c r="B506" s="32"/>
      <c r="C506" s="33"/>
    </row>
    <row r="507">
      <c r="B507" s="32"/>
      <c r="C507" s="33"/>
    </row>
    <row r="508">
      <c r="B508" s="32"/>
      <c r="C508" s="33"/>
    </row>
    <row r="509">
      <c r="B509" s="32"/>
      <c r="C509" s="33"/>
    </row>
    <row r="510">
      <c r="B510" s="32"/>
      <c r="C510" s="33"/>
    </row>
    <row r="511">
      <c r="B511" s="32"/>
      <c r="C511" s="33"/>
    </row>
    <row r="512">
      <c r="B512" s="32"/>
      <c r="C512" s="33"/>
    </row>
    <row r="513">
      <c r="B513" s="32"/>
      <c r="C513" s="33"/>
    </row>
    <row r="514">
      <c r="B514" s="32"/>
      <c r="C514" s="33"/>
    </row>
    <row r="515">
      <c r="B515" s="32"/>
      <c r="C515" s="33"/>
    </row>
    <row r="516">
      <c r="B516" s="32"/>
      <c r="C516" s="33"/>
    </row>
    <row r="517">
      <c r="B517" s="32"/>
      <c r="C517" s="33"/>
    </row>
    <row r="518">
      <c r="B518" s="32"/>
      <c r="C518" s="33"/>
    </row>
    <row r="519">
      <c r="B519" s="32"/>
      <c r="C519" s="33"/>
    </row>
    <row r="520">
      <c r="B520" s="32"/>
      <c r="C520" s="33"/>
    </row>
    <row r="521">
      <c r="B521" s="32"/>
      <c r="C521" s="33"/>
    </row>
    <row r="522">
      <c r="B522" s="32"/>
      <c r="C522" s="33"/>
    </row>
    <row r="523">
      <c r="B523" s="32"/>
      <c r="C523" s="33"/>
    </row>
    <row r="524">
      <c r="B524" s="32"/>
      <c r="C524" s="33"/>
    </row>
    <row r="525">
      <c r="B525" s="32"/>
      <c r="C525" s="33"/>
    </row>
    <row r="526">
      <c r="B526" s="32"/>
      <c r="C526" s="33"/>
    </row>
    <row r="527">
      <c r="B527" s="32"/>
      <c r="C527" s="33"/>
    </row>
    <row r="528">
      <c r="B528" s="32"/>
      <c r="C528" s="33"/>
    </row>
    <row r="529">
      <c r="B529" s="32"/>
      <c r="C529" s="33"/>
    </row>
    <row r="530">
      <c r="B530" s="32"/>
      <c r="C530" s="33"/>
    </row>
    <row r="531">
      <c r="B531" s="32"/>
      <c r="C531" s="33"/>
    </row>
    <row r="532">
      <c r="B532" s="32"/>
      <c r="C532" s="33"/>
    </row>
    <row r="533">
      <c r="B533" s="32"/>
      <c r="C533" s="33"/>
    </row>
    <row r="534">
      <c r="B534" s="32"/>
      <c r="C534" s="33"/>
    </row>
    <row r="535">
      <c r="B535" s="32"/>
      <c r="C535" s="33"/>
    </row>
    <row r="536">
      <c r="B536" s="32"/>
      <c r="C536" s="33"/>
    </row>
    <row r="537">
      <c r="B537" s="32"/>
      <c r="C537" s="33"/>
    </row>
    <row r="538">
      <c r="B538" s="32"/>
      <c r="C538" s="33"/>
    </row>
    <row r="539">
      <c r="B539" s="32"/>
      <c r="C539" s="33"/>
    </row>
    <row r="540">
      <c r="B540" s="32"/>
      <c r="C540" s="33"/>
    </row>
    <row r="541">
      <c r="B541" s="32"/>
      <c r="C541" s="33"/>
    </row>
    <row r="542">
      <c r="B542" s="32"/>
      <c r="C542" s="33"/>
    </row>
    <row r="543">
      <c r="B543" s="32"/>
      <c r="C543" s="33"/>
    </row>
    <row r="544">
      <c r="B544" s="32"/>
      <c r="C544" s="33"/>
    </row>
    <row r="545">
      <c r="B545" s="32"/>
      <c r="C545" s="33"/>
    </row>
    <row r="546">
      <c r="B546" s="32"/>
      <c r="C546" s="33"/>
    </row>
    <row r="547">
      <c r="B547" s="32"/>
      <c r="C547" s="33"/>
    </row>
    <row r="548">
      <c r="B548" s="32"/>
      <c r="C548" s="33"/>
    </row>
    <row r="549">
      <c r="B549" s="32"/>
      <c r="C549" s="33"/>
    </row>
    <row r="550">
      <c r="B550" s="32"/>
      <c r="C550" s="33"/>
    </row>
    <row r="551">
      <c r="B551" s="32"/>
      <c r="C551" s="33"/>
    </row>
    <row r="552">
      <c r="B552" s="32"/>
      <c r="C552" s="33"/>
    </row>
    <row r="553">
      <c r="B553" s="32"/>
      <c r="C553" s="33"/>
    </row>
    <row r="554">
      <c r="B554" s="32"/>
      <c r="C554" s="33"/>
    </row>
    <row r="555">
      <c r="B555" s="32"/>
      <c r="C555" s="33"/>
    </row>
    <row r="556">
      <c r="B556" s="32"/>
      <c r="C556" s="33"/>
    </row>
    <row r="557">
      <c r="B557" s="32"/>
      <c r="C557" s="33"/>
    </row>
    <row r="558">
      <c r="B558" s="32"/>
      <c r="C558" s="33"/>
    </row>
    <row r="559">
      <c r="B559" s="32"/>
      <c r="C559" s="33"/>
    </row>
    <row r="560">
      <c r="B560" s="32"/>
      <c r="C560" s="33"/>
    </row>
    <row r="561">
      <c r="B561" s="32"/>
      <c r="C561" s="33"/>
    </row>
    <row r="562">
      <c r="B562" s="32"/>
      <c r="C562" s="33"/>
    </row>
    <row r="563">
      <c r="B563" s="32"/>
      <c r="C563" s="33"/>
    </row>
    <row r="564">
      <c r="B564" s="32"/>
      <c r="C564" s="33"/>
    </row>
    <row r="565">
      <c r="B565" s="32"/>
      <c r="C565" s="33"/>
    </row>
    <row r="566">
      <c r="B566" s="32"/>
      <c r="C566" s="33"/>
    </row>
    <row r="567">
      <c r="B567" s="32"/>
      <c r="C567" s="33"/>
    </row>
    <row r="568">
      <c r="B568" s="32"/>
      <c r="C568" s="33"/>
    </row>
    <row r="569">
      <c r="B569" s="32"/>
      <c r="C569" s="33"/>
    </row>
    <row r="570">
      <c r="B570" s="32"/>
      <c r="C570" s="33"/>
    </row>
    <row r="571">
      <c r="B571" s="32"/>
      <c r="C571" s="33"/>
    </row>
    <row r="572">
      <c r="B572" s="32"/>
      <c r="C572" s="33"/>
    </row>
    <row r="573">
      <c r="B573" s="32"/>
      <c r="C573" s="33"/>
    </row>
    <row r="574">
      <c r="B574" s="32"/>
      <c r="C574" s="33"/>
    </row>
    <row r="575">
      <c r="B575" s="32"/>
      <c r="C575" s="33"/>
    </row>
    <row r="576">
      <c r="B576" s="32"/>
      <c r="C576" s="33"/>
    </row>
    <row r="577">
      <c r="B577" s="32"/>
      <c r="C577" s="33"/>
    </row>
    <row r="578">
      <c r="B578" s="32"/>
      <c r="C578" s="33"/>
    </row>
    <row r="579">
      <c r="B579" s="32"/>
      <c r="C579" s="33"/>
    </row>
    <row r="580">
      <c r="B580" s="32"/>
      <c r="C580" s="33"/>
    </row>
    <row r="581">
      <c r="B581" s="32"/>
      <c r="C581" s="33"/>
    </row>
    <row r="582">
      <c r="B582" s="32"/>
      <c r="C582" s="33"/>
    </row>
    <row r="583">
      <c r="B583" s="32"/>
      <c r="C583" s="33"/>
    </row>
    <row r="584">
      <c r="B584" s="32"/>
      <c r="C584" s="33"/>
    </row>
    <row r="585">
      <c r="B585" s="32"/>
      <c r="C585" s="33"/>
    </row>
    <row r="586">
      <c r="B586" s="32"/>
      <c r="C586" s="33"/>
    </row>
    <row r="587">
      <c r="B587" s="32"/>
      <c r="C587" s="33"/>
    </row>
    <row r="588">
      <c r="B588" s="32"/>
      <c r="C588" s="33"/>
    </row>
    <row r="589">
      <c r="B589" s="32"/>
      <c r="C589" s="33"/>
    </row>
    <row r="590">
      <c r="B590" s="32"/>
      <c r="C590" s="33"/>
    </row>
    <row r="591">
      <c r="B591" s="32"/>
      <c r="C591" s="33"/>
    </row>
    <row r="592">
      <c r="B592" s="32"/>
      <c r="C592" s="33"/>
    </row>
    <row r="593">
      <c r="B593" s="32"/>
      <c r="C593" s="33"/>
    </row>
    <row r="594">
      <c r="B594" s="32"/>
      <c r="C594" s="33"/>
    </row>
    <row r="595">
      <c r="B595" s="32"/>
      <c r="C595" s="33"/>
    </row>
    <row r="596">
      <c r="B596" s="32"/>
      <c r="C596" s="33"/>
    </row>
    <row r="597">
      <c r="B597" s="32"/>
      <c r="C597" s="33"/>
    </row>
    <row r="598">
      <c r="B598" s="32"/>
      <c r="C598" s="33"/>
    </row>
    <row r="599">
      <c r="B599" s="32"/>
      <c r="C599" s="33"/>
    </row>
    <row r="600">
      <c r="B600" s="32"/>
      <c r="C600" s="33"/>
    </row>
    <row r="601">
      <c r="B601" s="32"/>
      <c r="C601" s="33"/>
    </row>
    <row r="602">
      <c r="B602" s="32"/>
      <c r="C602" s="33"/>
    </row>
    <row r="603">
      <c r="B603" s="32"/>
      <c r="C603" s="33"/>
    </row>
    <row r="604">
      <c r="B604" s="32"/>
      <c r="C604" s="33"/>
    </row>
    <row r="605">
      <c r="B605" s="32"/>
      <c r="C605" s="33"/>
    </row>
    <row r="606">
      <c r="B606" s="32"/>
      <c r="C606" s="33"/>
    </row>
    <row r="607">
      <c r="B607" s="32"/>
      <c r="C607" s="33"/>
    </row>
    <row r="608">
      <c r="B608" s="32"/>
      <c r="C608" s="33"/>
    </row>
    <row r="609">
      <c r="B609" s="32"/>
      <c r="C609" s="33"/>
    </row>
    <row r="610">
      <c r="B610" s="32"/>
      <c r="C610" s="33"/>
    </row>
    <row r="611">
      <c r="B611" s="32"/>
      <c r="C611" s="33"/>
    </row>
    <row r="612">
      <c r="B612" s="32"/>
      <c r="C612" s="33"/>
    </row>
    <row r="613">
      <c r="B613" s="32"/>
      <c r="C613" s="33"/>
    </row>
    <row r="614">
      <c r="B614" s="32"/>
      <c r="C614" s="33"/>
    </row>
    <row r="615">
      <c r="B615" s="32"/>
      <c r="C615" s="33"/>
    </row>
    <row r="616">
      <c r="B616" s="32"/>
      <c r="C616" s="33"/>
    </row>
    <row r="617">
      <c r="B617" s="32"/>
      <c r="C617" s="33"/>
    </row>
    <row r="618">
      <c r="B618" s="32"/>
      <c r="C618" s="33"/>
    </row>
    <row r="619">
      <c r="B619" s="32"/>
      <c r="C619" s="33"/>
    </row>
    <row r="620">
      <c r="B620" s="32"/>
      <c r="C620" s="33"/>
    </row>
    <row r="621">
      <c r="B621" s="32"/>
      <c r="C621" s="33"/>
    </row>
    <row r="622">
      <c r="B622" s="32"/>
      <c r="C622" s="33"/>
    </row>
    <row r="623">
      <c r="B623" s="32"/>
      <c r="C623" s="33"/>
    </row>
    <row r="624">
      <c r="B624" s="32"/>
      <c r="C624" s="33"/>
    </row>
    <row r="625">
      <c r="B625" s="32"/>
      <c r="C625" s="33"/>
    </row>
    <row r="626">
      <c r="B626" s="32"/>
      <c r="C626" s="33"/>
    </row>
    <row r="627">
      <c r="B627" s="32"/>
      <c r="C627" s="33"/>
    </row>
    <row r="628">
      <c r="B628" s="32"/>
      <c r="C628" s="33"/>
    </row>
    <row r="629">
      <c r="B629" s="32"/>
      <c r="C629" s="33"/>
    </row>
    <row r="630">
      <c r="B630" s="32"/>
      <c r="C630" s="33"/>
    </row>
    <row r="631">
      <c r="B631" s="32"/>
      <c r="C631" s="33"/>
    </row>
    <row r="632">
      <c r="B632" s="32"/>
      <c r="C632" s="33"/>
    </row>
    <row r="633">
      <c r="B633" s="32"/>
      <c r="C633" s="33"/>
    </row>
    <row r="634">
      <c r="B634" s="32"/>
      <c r="C634" s="33"/>
    </row>
    <row r="635">
      <c r="B635" s="32"/>
      <c r="C635" s="33"/>
    </row>
    <row r="636">
      <c r="B636" s="32"/>
      <c r="C636" s="33"/>
    </row>
    <row r="637">
      <c r="B637" s="32"/>
      <c r="C637" s="33"/>
    </row>
    <row r="638">
      <c r="B638" s="32"/>
      <c r="C638" s="33"/>
    </row>
    <row r="639">
      <c r="B639" s="32"/>
      <c r="C639" s="33"/>
    </row>
    <row r="640">
      <c r="B640" s="32"/>
      <c r="C640" s="33"/>
    </row>
    <row r="641">
      <c r="B641" s="32"/>
      <c r="C641" s="33"/>
    </row>
    <row r="642">
      <c r="B642" s="32"/>
      <c r="C642" s="33"/>
    </row>
    <row r="643">
      <c r="B643" s="32"/>
      <c r="C643" s="33"/>
    </row>
    <row r="644">
      <c r="B644" s="32"/>
      <c r="C644" s="33"/>
    </row>
    <row r="645">
      <c r="B645" s="32"/>
      <c r="C645" s="33"/>
    </row>
    <row r="646">
      <c r="B646" s="32"/>
      <c r="C646" s="33"/>
    </row>
    <row r="647">
      <c r="B647" s="32"/>
      <c r="C647" s="33"/>
    </row>
    <row r="648">
      <c r="B648" s="32"/>
      <c r="C648" s="33"/>
    </row>
    <row r="649">
      <c r="B649" s="32"/>
      <c r="C649" s="33"/>
    </row>
    <row r="650">
      <c r="B650" s="32"/>
      <c r="C650" s="33"/>
    </row>
    <row r="651">
      <c r="B651" s="32"/>
      <c r="C651" s="33"/>
    </row>
    <row r="652">
      <c r="B652" s="32"/>
      <c r="C652" s="33"/>
    </row>
    <row r="653">
      <c r="B653" s="32"/>
      <c r="C653" s="33"/>
    </row>
    <row r="654">
      <c r="B654" s="32"/>
      <c r="C654" s="33"/>
    </row>
    <row r="655">
      <c r="B655" s="32"/>
      <c r="C655" s="33"/>
    </row>
    <row r="656">
      <c r="B656" s="32"/>
      <c r="C656" s="33"/>
    </row>
    <row r="657">
      <c r="B657" s="32"/>
      <c r="C657" s="33"/>
    </row>
    <row r="658">
      <c r="B658" s="32"/>
      <c r="C658" s="33"/>
    </row>
    <row r="659">
      <c r="B659" s="32"/>
      <c r="C659" s="33"/>
    </row>
    <row r="660">
      <c r="B660" s="32"/>
      <c r="C660" s="33"/>
    </row>
    <row r="661">
      <c r="B661" s="32"/>
      <c r="C661" s="33"/>
    </row>
    <row r="662">
      <c r="B662" s="32"/>
      <c r="C662" s="33"/>
    </row>
    <row r="663">
      <c r="B663" s="32"/>
      <c r="C663" s="33"/>
    </row>
    <row r="664">
      <c r="B664" s="32"/>
      <c r="C664" s="33"/>
    </row>
    <row r="665">
      <c r="B665" s="32"/>
      <c r="C665" s="33"/>
    </row>
    <row r="666">
      <c r="B666" s="32"/>
      <c r="C666" s="33"/>
    </row>
    <row r="667">
      <c r="B667" s="32"/>
      <c r="C667" s="33"/>
    </row>
    <row r="668">
      <c r="B668" s="32"/>
      <c r="C668" s="33"/>
    </row>
    <row r="669">
      <c r="B669" s="32"/>
      <c r="C669" s="33"/>
    </row>
    <row r="670">
      <c r="B670" s="32"/>
      <c r="C670" s="33"/>
    </row>
    <row r="671">
      <c r="B671" s="32"/>
      <c r="C671" s="33"/>
    </row>
    <row r="672">
      <c r="B672" s="32"/>
      <c r="C672" s="33"/>
    </row>
    <row r="673">
      <c r="B673" s="32"/>
      <c r="C673" s="33"/>
    </row>
    <row r="674">
      <c r="B674" s="32"/>
      <c r="C674" s="33"/>
    </row>
    <row r="675">
      <c r="B675" s="32"/>
      <c r="C675" s="33"/>
    </row>
    <row r="676">
      <c r="B676" s="32"/>
      <c r="C676" s="33"/>
    </row>
    <row r="677">
      <c r="B677" s="32"/>
      <c r="C677" s="33"/>
    </row>
    <row r="678">
      <c r="B678" s="32"/>
      <c r="C678" s="33"/>
    </row>
    <row r="679">
      <c r="B679" s="32"/>
      <c r="C679" s="33"/>
    </row>
    <row r="680">
      <c r="B680" s="32"/>
      <c r="C680" s="33"/>
    </row>
    <row r="681">
      <c r="B681" s="32"/>
      <c r="C681" s="33"/>
    </row>
    <row r="682">
      <c r="B682" s="32"/>
      <c r="C682" s="33"/>
    </row>
    <row r="683">
      <c r="B683" s="32"/>
      <c r="C683" s="33"/>
    </row>
    <row r="684">
      <c r="B684" s="32"/>
      <c r="C684" s="33"/>
    </row>
    <row r="685">
      <c r="B685" s="32"/>
      <c r="C685" s="33"/>
    </row>
    <row r="686">
      <c r="B686" s="32"/>
      <c r="C686" s="33"/>
    </row>
    <row r="687">
      <c r="B687" s="32"/>
      <c r="C687" s="33"/>
    </row>
    <row r="688">
      <c r="B688" s="32"/>
      <c r="C688" s="33"/>
    </row>
    <row r="689">
      <c r="B689" s="32"/>
      <c r="C689" s="33"/>
    </row>
    <row r="690">
      <c r="B690" s="32"/>
      <c r="C690" s="33"/>
    </row>
    <row r="691">
      <c r="B691" s="32"/>
      <c r="C691" s="33"/>
    </row>
    <row r="692">
      <c r="B692" s="32"/>
      <c r="C692" s="33"/>
    </row>
    <row r="693">
      <c r="B693" s="32"/>
      <c r="C693" s="33"/>
    </row>
    <row r="694">
      <c r="B694" s="32"/>
      <c r="C694" s="33"/>
    </row>
    <row r="695">
      <c r="B695" s="32"/>
      <c r="C695" s="33"/>
    </row>
    <row r="696">
      <c r="B696" s="32"/>
      <c r="C696" s="33"/>
    </row>
    <row r="697">
      <c r="B697" s="32"/>
      <c r="C697" s="33"/>
    </row>
    <row r="698">
      <c r="B698" s="32"/>
      <c r="C698" s="33"/>
    </row>
    <row r="699">
      <c r="B699" s="32"/>
      <c r="C699" s="33"/>
    </row>
    <row r="700">
      <c r="B700" s="32"/>
      <c r="C700" s="33"/>
    </row>
    <row r="701">
      <c r="B701" s="32"/>
      <c r="C701" s="33"/>
    </row>
    <row r="702">
      <c r="B702" s="32"/>
      <c r="C702" s="33"/>
    </row>
    <row r="703">
      <c r="B703" s="32"/>
      <c r="C703" s="33"/>
    </row>
    <row r="704">
      <c r="B704" s="32"/>
      <c r="C704" s="33"/>
    </row>
    <row r="705">
      <c r="B705" s="32"/>
      <c r="C705" s="33"/>
    </row>
    <row r="706">
      <c r="B706" s="32"/>
      <c r="C706" s="33"/>
    </row>
    <row r="707">
      <c r="B707" s="32"/>
      <c r="C707" s="33"/>
    </row>
    <row r="708">
      <c r="B708" s="32"/>
      <c r="C708" s="33"/>
    </row>
    <row r="709">
      <c r="B709" s="32"/>
      <c r="C709" s="33"/>
    </row>
    <row r="710">
      <c r="B710" s="32"/>
      <c r="C710" s="33"/>
    </row>
    <row r="711">
      <c r="B711" s="32"/>
      <c r="C711" s="33"/>
    </row>
    <row r="712">
      <c r="B712" s="32"/>
      <c r="C712" s="33"/>
    </row>
    <row r="713">
      <c r="B713" s="32"/>
      <c r="C713" s="33"/>
    </row>
    <row r="714">
      <c r="B714" s="32"/>
      <c r="C714" s="33"/>
    </row>
    <row r="715">
      <c r="B715" s="32"/>
      <c r="C715" s="33"/>
    </row>
    <row r="716">
      <c r="B716" s="32"/>
      <c r="C716" s="33"/>
    </row>
    <row r="717">
      <c r="B717" s="32"/>
      <c r="C717" s="33"/>
    </row>
    <row r="718">
      <c r="B718" s="32"/>
      <c r="C718" s="33"/>
    </row>
    <row r="719">
      <c r="B719" s="32"/>
      <c r="C719" s="33"/>
    </row>
    <row r="720">
      <c r="B720" s="32"/>
      <c r="C720" s="33"/>
    </row>
    <row r="721">
      <c r="B721" s="32"/>
      <c r="C721" s="33"/>
    </row>
    <row r="722">
      <c r="B722" s="32"/>
      <c r="C722" s="33"/>
    </row>
    <row r="723">
      <c r="B723" s="32"/>
      <c r="C723" s="33"/>
    </row>
    <row r="724">
      <c r="B724" s="32"/>
      <c r="C724" s="33"/>
    </row>
    <row r="725">
      <c r="B725" s="32"/>
      <c r="C725" s="33"/>
    </row>
    <row r="726">
      <c r="B726" s="32"/>
      <c r="C726" s="33"/>
    </row>
    <row r="727">
      <c r="B727" s="32"/>
      <c r="C727" s="33"/>
    </row>
    <row r="728">
      <c r="B728" s="32"/>
      <c r="C728" s="33"/>
    </row>
    <row r="729">
      <c r="B729" s="32"/>
      <c r="C729" s="33"/>
    </row>
    <row r="730">
      <c r="B730" s="32"/>
      <c r="C730" s="33"/>
    </row>
    <row r="731">
      <c r="B731" s="32"/>
      <c r="C731" s="33"/>
    </row>
    <row r="732">
      <c r="B732" s="32"/>
      <c r="C732" s="33"/>
    </row>
    <row r="733">
      <c r="B733" s="32"/>
      <c r="C733" s="33"/>
    </row>
    <row r="734">
      <c r="B734" s="32"/>
      <c r="C734" s="33"/>
    </row>
    <row r="735">
      <c r="B735" s="32"/>
      <c r="C735" s="33"/>
    </row>
    <row r="736">
      <c r="B736" s="32"/>
      <c r="C736" s="33"/>
    </row>
    <row r="737">
      <c r="B737" s="32"/>
      <c r="C737" s="33"/>
    </row>
    <row r="738">
      <c r="B738" s="32"/>
      <c r="C738" s="33"/>
    </row>
    <row r="739">
      <c r="B739" s="32"/>
      <c r="C739" s="33"/>
    </row>
    <row r="740">
      <c r="B740" s="32"/>
      <c r="C740" s="33"/>
    </row>
    <row r="741">
      <c r="B741" s="32"/>
      <c r="C741" s="33"/>
    </row>
    <row r="742">
      <c r="B742" s="32"/>
      <c r="C742" s="33"/>
    </row>
    <row r="743">
      <c r="B743" s="32"/>
      <c r="C743" s="33"/>
    </row>
    <row r="744">
      <c r="B744" s="32"/>
      <c r="C744" s="33"/>
    </row>
    <row r="745">
      <c r="B745" s="32"/>
      <c r="C745" s="33"/>
    </row>
    <row r="746">
      <c r="B746" s="32"/>
      <c r="C746" s="33"/>
    </row>
    <row r="747">
      <c r="B747" s="32"/>
      <c r="C747" s="33"/>
    </row>
    <row r="748">
      <c r="B748" s="32"/>
      <c r="C748" s="33"/>
    </row>
    <row r="749">
      <c r="B749" s="32"/>
      <c r="C749" s="33"/>
    </row>
    <row r="750">
      <c r="B750" s="32"/>
      <c r="C750" s="33"/>
    </row>
    <row r="751">
      <c r="B751" s="32"/>
      <c r="C751" s="33"/>
    </row>
    <row r="752">
      <c r="B752" s="32"/>
      <c r="C752" s="33"/>
    </row>
    <row r="753">
      <c r="B753" s="32"/>
      <c r="C753" s="33"/>
    </row>
    <row r="754">
      <c r="B754" s="32"/>
      <c r="C754" s="33"/>
    </row>
    <row r="755">
      <c r="B755" s="32"/>
      <c r="C755" s="33"/>
    </row>
    <row r="756">
      <c r="B756" s="32"/>
      <c r="C756" s="33"/>
    </row>
    <row r="757">
      <c r="B757" s="32"/>
      <c r="C757" s="33"/>
    </row>
    <row r="758">
      <c r="B758" s="32"/>
      <c r="C758" s="33"/>
    </row>
    <row r="759">
      <c r="B759" s="32"/>
      <c r="C759" s="33"/>
    </row>
    <row r="760">
      <c r="B760" s="32"/>
      <c r="C760" s="33"/>
    </row>
    <row r="761">
      <c r="B761" s="32"/>
      <c r="C761" s="33"/>
    </row>
    <row r="762">
      <c r="B762" s="32"/>
      <c r="C762" s="33"/>
    </row>
    <row r="763">
      <c r="B763" s="32"/>
      <c r="C763" s="33"/>
    </row>
    <row r="764">
      <c r="B764" s="32"/>
      <c r="C764" s="33"/>
    </row>
    <row r="765">
      <c r="B765" s="32"/>
      <c r="C765" s="33"/>
    </row>
    <row r="766">
      <c r="B766" s="32"/>
      <c r="C766" s="33"/>
    </row>
    <row r="767">
      <c r="B767" s="32"/>
      <c r="C767" s="33"/>
    </row>
    <row r="768">
      <c r="B768" s="32"/>
      <c r="C768" s="33"/>
    </row>
    <row r="769">
      <c r="B769" s="32"/>
      <c r="C769" s="33"/>
    </row>
    <row r="770">
      <c r="B770" s="32"/>
      <c r="C770" s="33"/>
    </row>
    <row r="771">
      <c r="B771" s="32"/>
      <c r="C771" s="33"/>
    </row>
    <row r="772">
      <c r="B772" s="32"/>
      <c r="C772" s="33"/>
    </row>
    <row r="773">
      <c r="B773" s="32"/>
      <c r="C773" s="33"/>
    </row>
    <row r="774">
      <c r="B774" s="32"/>
      <c r="C774" s="33"/>
    </row>
    <row r="775">
      <c r="B775" s="32"/>
      <c r="C775" s="33"/>
    </row>
    <row r="776">
      <c r="B776" s="32"/>
      <c r="C776" s="33"/>
    </row>
    <row r="777">
      <c r="B777" s="32"/>
      <c r="C777" s="33"/>
    </row>
    <row r="778">
      <c r="B778" s="32"/>
      <c r="C778" s="33"/>
    </row>
    <row r="779">
      <c r="B779" s="32"/>
      <c r="C779" s="33"/>
    </row>
    <row r="780">
      <c r="B780" s="32"/>
      <c r="C780" s="33"/>
    </row>
    <row r="781">
      <c r="B781" s="32"/>
      <c r="C781" s="33"/>
    </row>
    <row r="782">
      <c r="B782" s="32"/>
      <c r="C782" s="33"/>
    </row>
    <row r="783">
      <c r="B783" s="32"/>
      <c r="C783" s="33"/>
    </row>
    <row r="784">
      <c r="B784" s="32"/>
      <c r="C784" s="33"/>
    </row>
    <row r="785">
      <c r="B785" s="32"/>
      <c r="C785" s="33"/>
    </row>
    <row r="786">
      <c r="B786" s="32"/>
      <c r="C786" s="33"/>
    </row>
    <row r="787">
      <c r="B787" s="32"/>
      <c r="C787" s="33"/>
    </row>
    <row r="788">
      <c r="B788" s="32"/>
      <c r="C788" s="33"/>
    </row>
    <row r="789">
      <c r="B789" s="32"/>
      <c r="C789" s="33"/>
    </row>
    <row r="790">
      <c r="B790" s="32"/>
      <c r="C790" s="33"/>
    </row>
    <row r="791">
      <c r="B791" s="32"/>
      <c r="C791" s="33"/>
    </row>
    <row r="792">
      <c r="B792" s="32"/>
      <c r="C792" s="33"/>
    </row>
    <row r="793">
      <c r="B793" s="32"/>
      <c r="C793" s="33"/>
    </row>
    <row r="794">
      <c r="B794" s="32"/>
      <c r="C794" s="33"/>
    </row>
    <row r="795">
      <c r="B795" s="32"/>
      <c r="C795" s="33"/>
    </row>
    <row r="796">
      <c r="B796" s="32"/>
      <c r="C796" s="33"/>
    </row>
    <row r="797">
      <c r="B797" s="32"/>
      <c r="C797" s="33"/>
    </row>
    <row r="798">
      <c r="B798" s="32"/>
      <c r="C798" s="33"/>
    </row>
    <row r="799">
      <c r="B799" s="32"/>
      <c r="C799" s="33"/>
    </row>
    <row r="800">
      <c r="B800" s="32"/>
      <c r="C800" s="33"/>
    </row>
    <row r="801">
      <c r="B801" s="32"/>
      <c r="C801" s="33"/>
    </row>
    <row r="802">
      <c r="B802" s="32"/>
      <c r="C802" s="33"/>
    </row>
    <row r="803">
      <c r="B803" s="32"/>
      <c r="C803" s="33"/>
    </row>
    <row r="804">
      <c r="B804" s="32"/>
      <c r="C804" s="33"/>
    </row>
    <row r="805">
      <c r="B805" s="32"/>
      <c r="C805" s="33"/>
    </row>
    <row r="806">
      <c r="B806" s="32"/>
      <c r="C806" s="33"/>
    </row>
    <row r="807">
      <c r="B807" s="32"/>
      <c r="C807" s="33"/>
    </row>
    <row r="808">
      <c r="B808" s="32"/>
      <c r="C808" s="33"/>
    </row>
    <row r="809">
      <c r="B809" s="32"/>
      <c r="C809" s="33"/>
    </row>
    <row r="810">
      <c r="B810" s="32"/>
      <c r="C810" s="33"/>
    </row>
    <row r="811">
      <c r="B811" s="32"/>
      <c r="C811" s="33"/>
    </row>
    <row r="812">
      <c r="B812" s="32"/>
      <c r="C812" s="33"/>
    </row>
    <row r="813">
      <c r="B813" s="32"/>
      <c r="C813" s="33"/>
    </row>
    <row r="814">
      <c r="B814" s="32"/>
      <c r="C814" s="33"/>
    </row>
    <row r="815">
      <c r="B815" s="32"/>
      <c r="C815" s="33"/>
    </row>
    <row r="816">
      <c r="B816" s="32"/>
      <c r="C816" s="33"/>
    </row>
    <row r="817">
      <c r="B817" s="32"/>
      <c r="C817" s="33"/>
    </row>
    <row r="818">
      <c r="B818" s="32"/>
      <c r="C818" s="33"/>
    </row>
    <row r="819">
      <c r="B819" s="32"/>
      <c r="C819" s="33"/>
    </row>
    <row r="820">
      <c r="B820" s="32"/>
      <c r="C820" s="33"/>
    </row>
    <row r="821">
      <c r="B821" s="32"/>
      <c r="C821" s="33"/>
    </row>
    <row r="822">
      <c r="B822" s="32"/>
      <c r="C822" s="33"/>
    </row>
    <row r="823">
      <c r="B823" s="32"/>
      <c r="C823" s="33"/>
    </row>
    <row r="824">
      <c r="B824" s="32"/>
      <c r="C824" s="33"/>
    </row>
    <row r="825">
      <c r="B825" s="32"/>
      <c r="C825" s="33"/>
    </row>
    <row r="826">
      <c r="B826" s="32"/>
      <c r="C826" s="33"/>
    </row>
    <row r="827">
      <c r="B827" s="32"/>
      <c r="C827" s="33"/>
    </row>
    <row r="828">
      <c r="B828" s="32"/>
      <c r="C828" s="33"/>
    </row>
    <row r="829">
      <c r="B829" s="32"/>
      <c r="C829" s="33"/>
    </row>
    <row r="830">
      <c r="B830" s="32"/>
      <c r="C830" s="33"/>
    </row>
    <row r="831">
      <c r="B831" s="32"/>
      <c r="C831" s="33"/>
    </row>
    <row r="832">
      <c r="B832" s="32"/>
      <c r="C832" s="33"/>
    </row>
    <row r="833">
      <c r="B833" s="32"/>
      <c r="C833" s="33"/>
    </row>
    <row r="834">
      <c r="B834" s="32"/>
      <c r="C834" s="33"/>
    </row>
    <row r="835">
      <c r="B835" s="32"/>
      <c r="C835" s="33"/>
    </row>
    <row r="836">
      <c r="B836" s="32"/>
      <c r="C836" s="33"/>
    </row>
    <row r="837">
      <c r="B837" s="32"/>
      <c r="C837" s="33"/>
    </row>
    <row r="838">
      <c r="B838" s="32"/>
      <c r="C838" s="33"/>
    </row>
    <row r="839">
      <c r="B839" s="32"/>
      <c r="C839" s="33"/>
    </row>
    <row r="840">
      <c r="B840" s="32"/>
      <c r="C840" s="33"/>
    </row>
    <row r="841">
      <c r="B841" s="32"/>
      <c r="C841" s="33"/>
    </row>
    <row r="842">
      <c r="B842" s="32"/>
      <c r="C842" s="33"/>
    </row>
    <row r="843">
      <c r="B843" s="32"/>
      <c r="C843" s="33"/>
    </row>
    <row r="844">
      <c r="B844" s="32"/>
      <c r="C844" s="33"/>
    </row>
    <row r="845">
      <c r="B845" s="32"/>
      <c r="C845" s="33"/>
    </row>
    <row r="846">
      <c r="B846" s="32"/>
      <c r="C846" s="33"/>
    </row>
    <row r="847">
      <c r="B847" s="32"/>
      <c r="C847" s="33"/>
    </row>
    <row r="848">
      <c r="B848" s="32"/>
      <c r="C848" s="33"/>
    </row>
    <row r="849">
      <c r="B849" s="32"/>
      <c r="C849" s="33"/>
    </row>
    <row r="850">
      <c r="B850" s="32"/>
      <c r="C850" s="33"/>
    </row>
    <row r="851">
      <c r="B851" s="32"/>
      <c r="C851" s="33"/>
    </row>
    <row r="852">
      <c r="B852" s="32"/>
      <c r="C852" s="33"/>
    </row>
    <row r="853">
      <c r="B853" s="32"/>
      <c r="C853" s="33"/>
    </row>
    <row r="854">
      <c r="B854" s="32"/>
      <c r="C854" s="33"/>
    </row>
    <row r="855">
      <c r="B855" s="32"/>
      <c r="C855" s="33"/>
    </row>
    <row r="856">
      <c r="B856" s="32"/>
      <c r="C856" s="33"/>
    </row>
    <row r="857">
      <c r="B857" s="32"/>
      <c r="C857" s="33"/>
    </row>
    <row r="858">
      <c r="B858" s="32"/>
      <c r="C858" s="33"/>
    </row>
    <row r="859">
      <c r="B859" s="32"/>
      <c r="C859" s="33"/>
    </row>
    <row r="860">
      <c r="B860" s="32"/>
      <c r="C860" s="33"/>
    </row>
    <row r="861">
      <c r="B861" s="32"/>
      <c r="C861" s="33"/>
    </row>
    <row r="862">
      <c r="B862" s="32"/>
      <c r="C862" s="33"/>
    </row>
    <row r="863">
      <c r="B863" s="32"/>
      <c r="C863" s="33"/>
    </row>
    <row r="864">
      <c r="B864" s="32"/>
      <c r="C864" s="33"/>
    </row>
    <row r="865">
      <c r="B865" s="32"/>
      <c r="C865" s="33"/>
    </row>
    <row r="866">
      <c r="B866" s="32"/>
      <c r="C866" s="33"/>
    </row>
    <row r="867">
      <c r="B867" s="32"/>
      <c r="C867" s="33"/>
    </row>
    <row r="868">
      <c r="B868" s="32"/>
      <c r="C868" s="33"/>
    </row>
    <row r="869">
      <c r="B869" s="32"/>
      <c r="C869" s="33"/>
    </row>
    <row r="870">
      <c r="B870" s="32"/>
      <c r="C870" s="33"/>
    </row>
    <row r="871">
      <c r="B871" s="32"/>
      <c r="C871" s="33"/>
    </row>
    <row r="872">
      <c r="B872" s="32"/>
      <c r="C872" s="33"/>
    </row>
    <row r="873">
      <c r="B873" s="32"/>
      <c r="C873" s="33"/>
    </row>
    <row r="874">
      <c r="B874" s="32"/>
      <c r="C874" s="33"/>
    </row>
    <row r="875">
      <c r="B875" s="32"/>
      <c r="C875" s="33"/>
    </row>
    <row r="876">
      <c r="B876" s="32"/>
      <c r="C876" s="33"/>
    </row>
    <row r="877">
      <c r="B877" s="32"/>
      <c r="C877" s="33"/>
    </row>
    <row r="878">
      <c r="B878" s="32"/>
      <c r="C878" s="33"/>
    </row>
    <row r="879">
      <c r="B879" s="32"/>
      <c r="C879" s="33"/>
    </row>
    <row r="880">
      <c r="B880" s="32"/>
      <c r="C880" s="33"/>
    </row>
    <row r="881">
      <c r="B881" s="32"/>
      <c r="C881" s="33"/>
    </row>
    <row r="882">
      <c r="B882" s="32"/>
      <c r="C882" s="33"/>
    </row>
    <row r="883">
      <c r="B883" s="32"/>
      <c r="C883" s="33"/>
    </row>
    <row r="884">
      <c r="B884" s="32"/>
      <c r="C884" s="33"/>
    </row>
    <row r="885">
      <c r="B885" s="32"/>
      <c r="C885" s="33"/>
    </row>
    <row r="886">
      <c r="B886" s="32"/>
      <c r="C886" s="33"/>
    </row>
    <row r="887">
      <c r="B887" s="32"/>
      <c r="C887" s="33"/>
    </row>
    <row r="888">
      <c r="B888" s="32"/>
      <c r="C888" s="33"/>
    </row>
    <row r="889">
      <c r="B889" s="32"/>
      <c r="C889" s="33"/>
    </row>
    <row r="890">
      <c r="B890" s="32"/>
      <c r="C890" s="33"/>
    </row>
    <row r="891">
      <c r="B891" s="32"/>
      <c r="C891" s="33"/>
    </row>
    <row r="892">
      <c r="B892" s="32"/>
      <c r="C892" s="33"/>
    </row>
    <row r="893">
      <c r="B893" s="32"/>
      <c r="C893" s="33"/>
    </row>
    <row r="894">
      <c r="B894" s="32"/>
      <c r="C894" s="33"/>
    </row>
    <row r="895">
      <c r="B895" s="32"/>
      <c r="C895" s="33"/>
    </row>
    <row r="896">
      <c r="B896" s="32"/>
      <c r="C896" s="33"/>
    </row>
    <row r="897">
      <c r="B897" s="32"/>
      <c r="C897" s="33"/>
    </row>
    <row r="898">
      <c r="B898" s="32"/>
      <c r="C898" s="33"/>
    </row>
    <row r="899">
      <c r="B899" s="32"/>
      <c r="C899" s="33"/>
    </row>
    <row r="900">
      <c r="B900" s="32"/>
      <c r="C900" s="33"/>
    </row>
    <row r="901">
      <c r="B901" s="32"/>
      <c r="C901" s="33"/>
    </row>
    <row r="902">
      <c r="B902" s="32"/>
      <c r="C902" s="33"/>
    </row>
    <row r="903">
      <c r="B903" s="32"/>
      <c r="C903" s="33"/>
    </row>
    <row r="904">
      <c r="B904" s="32"/>
      <c r="C904" s="33"/>
    </row>
    <row r="905">
      <c r="B905" s="32"/>
      <c r="C905" s="33"/>
    </row>
    <row r="906">
      <c r="B906" s="32"/>
      <c r="C906" s="33"/>
    </row>
    <row r="907">
      <c r="B907" s="32"/>
      <c r="C907" s="33"/>
    </row>
    <row r="908">
      <c r="B908" s="32"/>
      <c r="C908" s="33"/>
    </row>
    <row r="909">
      <c r="B909" s="32"/>
      <c r="C909" s="33"/>
    </row>
    <row r="910">
      <c r="B910" s="32"/>
      <c r="C910" s="33"/>
    </row>
    <row r="911">
      <c r="B911" s="32"/>
      <c r="C911" s="33"/>
    </row>
    <row r="912">
      <c r="B912" s="32"/>
      <c r="C912" s="33"/>
    </row>
    <row r="913">
      <c r="B913" s="32"/>
      <c r="C913" s="33"/>
    </row>
    <row r="914">
      <c r="B914" s="32"/>
      <c r="C914" s="33"/>
    </row>
    <row r="915">
      <c r="B915" s="32"/>
      <c r="C915" s="33"/>
    </row>
    <row r="916">
      <c r="B916" s="32"/>
      <c r="C916" s="33"/>
    </row>
    <row r="917">
      <c r="B917" s="32"/>
      <c r="C917" s="33"/>
    </row>
    <row r="918">
      <c r="B918" s="32"/>
      <c r="C918" s="33"/>
    </row>
    <row r="919">
      <c r="B919" s="32"/>
      <c r="C919" s="33"/>
    </row>
    <row r="920">
      <c r="B920" s="32"/>
      <c r="C920" s="33"/>
    </row>
    <row r="921">
      <c r="B921" s="32"/>
      <c r="C921" s="33"/>
    </row>
    <row r="922">
      <c r="B922" s="32"/>
      <c r="C922" s="33"/>
    </row>
    <row r="923">
      <c r="B923" s="32"/>
      <c r="C923" s="33"/>
    </row>
    <row r="924">
      <c r="B924" s="32"/>
      <c r="C924" s="33"/>
    </row>
    <row r="925">
      <c r="B925" s="32"/>
      <c r="C925" s="33"/>
    </row>
    <row r="926">
      <c r="B926" s="32"/>
      <c r="C926" s="33"/>
    </row>
    <row r="927">
      <c r="B927" s="32"/>
      <c r="C927" s="33"/>
    </row>
    <row r="928">
      <c r="B928" s="32"/>
      <c r="C928" s="33"/>
    </row>
    <row r="929">
      <c r="B929" s="32"/>
      <c r="C929" s="33"/>
    </row>
    <row r="930">
      <c r="B930" s="32"/>
      <c r="C930" s="33"/>
    </row>
    <row r="931">
      <c r="B931" s="32"/>
      <c r="C931" s="33"/>
    </row>
    <row r="932">
      <c r="B932" s="32"/>
      <c r="C932" s="33"/>
    </row>
    <row r="933">
      <c r="B933" s="32"/>
      <c r="C933" s="33"/>
    </row>
    <row r="934">
      <c r="B934" s="32"/>
      <c r="C934" s="33"/>
    </row>
    <row r="935">
      <c r="B935" s="32"/>
      <c r="C935" s="33"/>
    </row>
    <row r="936">
      <c r="B936" s="32"/>
      <c r="C936" s="33"/>
    </row>
    <row r="937">
      <c r="B937" s="32"/>
      <c r="C937" s="33"/>
    </row>
    <row r="938">
      <c r="B938" s="32"/>
      <c r="C938" s="33"/>
    </row>
    <row r="939">
      <c r="B939" s="32"/>
      <c r="C939" s="33"/>
    </row>
    <row r="940">
      <c r="B940" s="32"/>
      <c r="C940" s="33"/>
    </row>
    <row r="941">
      <c r="B941" s="32"/>
      <c r="C941" s="33"/>
    </row>
    <row r="942">
      <c r="B942" s="32"/>
      <c r="C942" s="33"/>
    </row>
    <row r="943">
      <c r="B943" s="32"/>
      <c r="C943" s="33"/>
    </row>
    <row r="944">
      <c r="B944" s="32"/>
      <c r="C944" s="33"/>
    </row>
    <row r="945">
      <c r="B945" s="32"/>
      <c r="C945" s="33"/>
    </row>
    <row r="946">
      <c r="B946" s="32"/>
      <c r="C946" s="33"/>
    </row>
    <row r="947">
      <c r="B947" s="32"/>
      <c r="C947" s="33"/>
    </row>
    <row r="948">
      <c r="B948" s="32"/>
      <c r="C948" s="33"/>
    </row>
    <row r="949">
      <c r="B949" s="32"/>
      <c r="C949" s="33"/>
    </row>
    <row r="950">
      <c r="B950" s="32"/>
      <c r="C950" s="33"/>
    </row>
    <row r="951">
      <c r="B951" s="32"/>
      <c r="C951" s="33"/>
    </row>
    <row r="952">
      <c r="B952" s="32"/>
      <c r="C952" s="33"/>
    </row>
    <row r="953">
      <c r="B953" s="32"/>
      <c r="C953" s="33"/>
    </row>
    <row r="954">
      <c r="B954" s="32"/>
      <c r="C954" s="33"/>
    </row>
    <row r="955">
      <c r="B955" s="32"/>
      <c r="C955" s="33"/>
    </row>
    <row r="956">
      <c r="B956" s="32"/>
      <c r="C956" s="33"/>
    </row>
    <row r="957">
      <c r="B957" s="32"/>
      <c r="C957" s="33"/>
    </row>
    <row r="958">
      <c r="B958" s="32"/>
      <c r="C958" s="33"/>
    </row>
    <row r="959">
      <c r="B959" s="32"/>
      <c r="C959" s="33"/>
    </row>
    <row r="960">
      <c r="B960" s="32"/>
      <c r="C960" s="33"/>
    </row>
    <row r="961">
      <c r="B961" s="32"/>
      <c r="C961" s="33"/>
    </row>
    <row r="962">
      <c r="B962" s="32"/>
      <c r="C962" s="33"/>
    </row>
    <row r="963">
      <c r="B963" s="32"/>
      <c r="C963" s="33"/>
    </row>
    <row r="964">
      <c r="B964" s="32"/>
      <c r="C964" s="33"/>
    </row>
    <row r="965">
      <c r="B965" s="32"/>
      <c r="C965" s="33"/>
    </row>
    <row r="966">
      <c r="B966" s="32"/>
      <c r="C966" s="33"/>
    </row>
    <row r="967">
      <c r="B967" s="32"/>
      <c r="C967" s="33"/>
    </row>
    <row r="968">
      <c r="B968" s="32"/>
      <c r="C968" s="33"/>
    </row>
    <row r="969">
      <c r="B969" s="32"/>
      <c r="C969" s="33"/>
    </row>
    <row r="970">
      <c r="B970" s="32"/>
      <c r="C970" s="33"/>
    </row>
    <row r="971">
      <c r="B971" s="32"/>
      <c r="C971" s="33"/>
    </row>
    <row r="972">
      <c r="B972" s="32"/>
      <c r="C972" s="33"/>
    </row>
    <row r="973">
      <c r="B973" s="32"/>
      <c r="C973" s="33"/>
    </row>
    <row r="974">
      <c r="B974" s="32"/>
      <c r="C974" s="33"/>
    </row>
    <row r="975">
      <c r="B975" s="32"/>
      <c r="C975" s="33"/>
    </row>
    <row r="976">
      <c r="B976" s="32"/>
      <c r="C976" s="33"/>
    </row>
    <row r="977">
      <c r="B977" s="32"/>
      <c r="C977" s="33"/>
    </row>
    <row r="978">
      <c r="B978" s="32"/>
      <c r="C978" s="33"/>
    </row>
    <row r="979">
      <c r="B979" s="32"/>
      <c r="C979" s="33"/>
    </row>
    <row r="980">
      <c r="B980" s="32"/>
      <c r="C980" s="33"/>
    </row>
    <row r="981">
      <c r="B981" s="32"/>
      <c r="C981" s="33"/>
    </row>
    <row r="982">
      <c r="B982" s="32"/>
      <c r="C982" s="33"/>
    </row>
    <row r="983">
      <c r="B983" s="32"/>
      <c r="C983" s="33"/>
    </row>
    <row r="984">
      <c r="B984" s="32"/>
      <c r="C984" s="33"/>
    </row>
    <row r="985">
      <c r="B985" s="32"/>
      <c r="C985" s="33"/>
    </row>
    <row r="986">
      <c r="B986" s="32"/>
      <c r="C986" s="33"/>
    </row>
    <row r="987">
      <c r="B987" s="32"/>
      <c r="C987" s="33"/>
    </row>
    <row r="988">
      <c r="B988" s="32"/>
      <c r="C988" s="33"/>
    </row>
    <row r="989">
      <c r="B989" s="32"/>
      <c r="C989" s="33"/>
    </row>
    <row r="990">
      <c r="B990" s="32"/>
      <c r="C990" s="33"/>
    </row>
    <row r="991">
      <c r="B991" s="32"/>
      <c r="C991" s="33"/>
    </row>
    <row r="992">
      <c r="B992" s="32"/>
      <c r="C992" s="33"/>
    </row>
    <row r="993">
      <c r="B993" s="32"/>
      <c r="C993" s="33"/>
    </row>
    <row r="994">
      <c r="B994" s="32"/>
      <c r="C994" s="33"/>
    </row>
    <row r="995">
      <c r="B995" s="32"/>
      <c r="C995" s="33"/>
    </row>
    <row r="996">
      <c r="B996" s="32"/>
      <c r="C996" s="33"/>
    </row>
    <row r="997">
      <c r="B997" s="32"/>
      <c r="C997" s="33"/>
    </row>
    <row r="998">
      <c r="B998" s="32"/>
      <c r="C998" s="33"/>
    </row>
    <row r="999">
      <c r="B999" s="32"/>
      <c r="C999" s="33"/>
    </row>
    <row r="1000">
      <c r="B1000" s="32"/>
      <c r="C1000" s="33"/>
    </row>
  </sheetData>
  <customSheetViews>
    <customSheetView guid="{DC26FE4C-E104-4676-8F0B-09C2623380C7}" filter="1" showAutoFilter="1">
      <autoFilter ref="$A$1:$C$58"/>
    </customSheetView>
  </customSheetViews>
  <drawing r:id="rId4"/>
  <legacyDrawing r:id="rId5"/>
  <tableParts count="1">
    <tablePart r:id="rId7"/>
  </tableParts>
  <extLst>
    <ext uri="{3A4CF648-6AED-40f4-86FF-DC5316D8AED3}">
      <x14:slicerList>
        <x14:slicer r:id="rId8"/>
      </x14:slicerList>
    </ext>
  </extLst>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25.25"/>
    <col customWidth="1" min="4" max="4" width="17.75"/>
  </cols>
  <sheetData>
    <row r="1">
      <c r="A1" s="1" t="s">
        <v>1</v>
      </c>
      <c r="B1" s="1" t="s">
        <v>182</v>
      </c>
      <c r="C1" s="1" t="s">
        <v>183</v>
      </c>
      <c r="D1" s="19" t="s">
        <v>54</v>
      </c>
    </row>
    <row r="2">
      <c r="A2" s="16" t="s">
        <v>66</v>
      </c>
      <c r="B2" s="37">
        <v>3332035.0</v>
      </c>
      <c r="C2" s="38">
        <v>17495.0</v>
      </c>
      <c r="D2" s="5">
        <f t="array" ref="D2">XLOOKUP(A2,'ProprioGOs - Trend of queries i'!B2:B1221,'ProprioGOs - Trend of queries i'!E2:E1221)</f>
        <v>100</v>
      </c>
    </row>
    <row r="3">
      <c r="A3" s="16" t="s">
        <v>67</v>
      </c>
      <c r="B3" s="37">
        <v>1660122.0</v>
      </c>
      <c r="C3" s="38">
        <v>16894.0</v>
      </c>
      <c r="D3" s="5">
        <f t="array" ref="D3">XLOOKUP(A3,'ProprioGOs - Trend of queries i'!B3:B1222,'ProprioGOs - Trend of queries i'!E3:E1222)</f>
        <v>95</v>
      </c>
    </row>
    <row r="4">
      <c r="A4" s="16" t="s">
        <v>184</v>
      </c>
      <c r="B4" s="37">
        <v>188743.0</v>
      </c>
      <c r="C4" s="38">
        <v>16885.0</v>
      </c>
      <c r="D4" s="5" t="str">
        <f t="array" ref="D4">XLOOKUP(A4,'ProprioGOs - Trend of queries i'!B4:B1223,'ProprioGOs - Trend of queries i'!E4:E1223)</f>
        <v>#N/A</v>
      </c>
    </row>
    <row r="5">
      <c r="A5" s="16" t="s">
        <v>75</v>
      </c>
      <c r="B5" s="37">
        <v>346096.0</v>
      </c>
      <c r="C5" s="38">
        <v>15771.0</v>
      </c>
      <c r="D5" s="5">
        <f t="array" ref="D5">XLOOKUP(A5,'ProprioGOs - Trend of queries i'!B5:B1224,'ProprioGOs - Trend of queries i'!E5:E1224)</f>
        <v>80</v>
      </c>
    </row>
    <row r="6">
      <c r="A6" s="16" t="s">
        <v>82</v>
      </c>
      <c r="B6" s="37">
        <v>255886.0</v>
      </c>
      <c r="C6" s="38">
        <v>15539.0</v>
      </c>
      <c r="D6" s="5">
        <f t="array" ref="D6">XLOOKUP(A6,'ProprioGOs - Trend of queries i'!B6:B1225,'ProprioGOs - Trend of queries i'!E6:E1225)</f>
        <v>72</v>
      </c>
    </row>
    <row r="7">
      <c r="A7" s="16" t="s">
        <v>86</v>
      </c>
      <c r="B7" s="37">
        <v>217584.0</v>
      </c>
      <c r="C7" s="38">
        <v>15178.0</v>
      </c>
      <c r="D7" s="5">
        <f t="array" ref="D7">XLOOKUP(A7,'ProprioGOs - Trend of queries i'!B7:B1226,'ProprioGOs - Trend of queries i'!E7:E1226)</f>
        <v>71</v>
      </c>
    </row>
    <row r="8">
      <c r="A8" s="16" t="s">
        <v>94</v>
      </c>
      <c r="B8" s="37">
        <v>205767.0</v>
      </c>
      <c r="C8" s="38">
        <v>15081.0</v>
      </c>
      <c r="D8" s="5">
        <f t="array" ref="D8">XLOOKUP(A8,'ProprioGOs - Trend of queries i'!B8:B1227,'ProprioGOs - Trend of queries i'!E8:E1227)</f>
        <v>70</v>
      </c>
    </row>
    <row r="9">
      <c r="A9" s="16" t="s">
        <v>185</v>
      </c>
      <c r="B9" s="37">
        <v>247312.0</v>
      </c>
      <c r="C9" s="38">
        <v>14586.0</v>
      </c>
      <c r="D9" s="5" t="str">
        <f t="array" ref="D9">XLOOKUP(A9,'ProprioGOs - Trend of queries i'!B9:B1228,'ProprioGOs - Trend of queries i'!E9:E1228)</f>
        <v>#N/A</v>
      </c>
    </row>
    <row r="10">
      <c r="A10" s="16" t="s">
        <v>186</v>
      </c>
      <c r="B10" s="37">
        <v>267863.0</v>
      </c>
      <c r="C10" s="38">
        <v>14484.0</v>
      </c>
      <c r="D10" s="5" t="str">
        <f t="array" ref="D10">XLOOKUP(A10,'ProprioGOs - Trend of queries i'!B10:B1229,'ProprioGOs - Trend of queries i'!E10:E1229)</f>
        <v>#N/A</v>
      </c>
    </row>
    <row r="11">
      <c r="A11" s="16" t="s">
        <v>187</v>
      </c>
      <c r="B11" s="37">
        <v>172726.0</v>
      </c>
      <c r="C11" s="38">
        <v>14242.0</v>
      </c>
      <c r="D11" s="5" t="str">
        <f t="array" ref="D11">XLOOKUP(A11,'ProprioGOs - Trend of queries i'!B11:B1230,'ProprioGOs - Trend of queries i'!E11:E1230)</f>
        <v>#N/A</v>
      </c>
    </row>
    <row r="12">
      <c r="A12" s="16" t="s">
        <v>188</v>
      </c>
      <c r="B12" s="37">
        <v>173483.0</v>
      </c>
      <c r="C12" s="38">
        <v>14028.0</v>
      </c>
      <c r="D12" s="5" t="str">
        <f t="array" ref="D12">XLOOKUP(A12,'ProprioGOs - Trend of queries i'!B12:B1231,'ProprioGOs - Trend of queries i'!E12:E1231)</f>
        <v>#N/A</v>
      </c>
    </row>
    <row r="13">
      <c r="A13" s="16" t="s">
        <v>189</v>
      </c>
      <c r="B13" s="37">
        <v>199184.0</v>
      </c>
      <c r="C13" s="38">
        <v>13873.0</v>
      </c>
      <c r="D13" s="5" t="str">
        <f t="array" ref="D13">XLOOKUP(A13,'ProprioGOs - Trend of queries i'!B13:B1232,'ProprioGOs - Trend of queries i'!E13:E1232)</f>
        <v>#N/A</v>
      </c>
    </row>
    <row r="14">
      <c r="A14" s="16" t="s">
        <v>70</v>
      </c>
      <c r="B14" s="37">
        <v>678104.0</v>
      </c>
      <c r="C14" s="38">
        <v>13732.0</v>
      </c>
      <c r="D14" s="5">
        <f t="array" ref="D14">XLOOKUP(A14,'ProprioGOs - Trend of queries i'!B14:B1233,'ProprioGOs - Trend of queries i'!E14:E1233)</f>
        <v>78</v>
      </c>
    </row>
    <row r="15">
      <c r="A15" s="16" t="s">
        <v>190</v>
      </c>
      <c r="B15" s="37">
        <v>171772.0</v>
      </c>
      <c r="C15" s="38">
        <v>13732.0</v>
      </c>
      <c r="D15" s="5" t="str">
        <f t="array" ref="D15">XLOOKUP(A15,'ProprioGOs - Trend of queries i'!B15:B1234,'ProprioGOs - Trend of queries i'!E15:E1234)</f>
        <v>#N/A</v>
      </c>
    </row>
    <row r="16">
      <c r="A16" s="16" t="s">
        <v>78</v>
      </c>
      <c r="B16" s="37">
        <v>297459.0</v>
      </c>
      <c r="C16" s="38">
        <v>13723.0</v>
      </c>
      <c r="D16" s="5">
        <f t="array" ref="D16">XLOOKUP(A16,'ProprioGOs - Trend of queries i'!B16:B1235,'ProprioGOs - Trend of queries i'!E16:E1235)</f>
        <v>74</v>
      </c>
    </row>
    <row r="17">
      <c r="A17" s="16" t="s">
        <v>191</v>
      </c>
      <c r="B17" s="37">
        <v>185899.0</v>
      </c>
      <c r="C17" s="38">
        <v>13674.0</v>
      </c>
      <c r="D17" s="5" t="str">
        <f t="array" ref="D17">XLOOKUP(A17,'ProprioGOs - Trend of queries i'!B17:B1236,'ProprioGOs - Trend of queries i'!E17:E1236)</f>
        <v>#N/A</v>
      </c>
    </row>
    <row r="18">
      <c r="A18" s="16" t="s">
        <v>91</v>
      </c>
      <c r="B18" s="37">
        <v>218300.0</v>
      </c>
      <c r="C18" s="38">
        <v>13551.0</v>
      </c>
      <c r="D18" s="5">
        <f t="array" ref="D18">XLOOKUP(A18,'ProprioGOs - Trend of queries i'!B18:B1237,'ProprioGOs - Trend of queries i'!E18:E1237)</f>
        <v>85</v>
      </c>
    </row>
    <row r="19">
      <c r="A19" s="16" t="s">
        <v>192</v>
      </c>
      <c r="B19" s="37">
        <v>150583.0</v>
      </c>
      <c r="C19" s="38">
        <v>13514.0</v>
      </c>
      <c r="D19" s="5" t="str">
        <f t="array" ref="D19">XLOOKUP(A19,'ProprioGOs - Trend of queries i'!B19:B1238,'ProprioGOs - Trend of queries i'!E19:E1238)</f>
        <v>#N/A</v>
      </c>
    </row>
    <row r="20">
      <c r="A20" s="16" t="s">
        <v>193</v>
      </c>
      <c r="B20" s="37">
        <v>423350.0</v>
      </c>
      <c r="C20" s="38">
        <v>13501.0</v>
      </c>
      <c r="D20" s="5" t="str">
        <f t="array" ref="D20">XLOOKUP(A20,'ProprioGOs - Trend of queries i'!B20:B1239,'ProprioGOs - Trend of queries i'!E20:E1239)</f>
        <v>#N/A</v>
      </c>
    </row>
    <row r="21">
      <c r="A21" s="16" t="s">
        <v>68</v>
      </c>
      <c r="B21" s="37">
        <v>807693.0</v>
      </c>
      <c r="C21" s="38">
        <v>13441.0</v>
      </c>
      <c r="D21" s="5">
        <f t="array" ref="D21">XLOOKUP(A21,'ProprioGOs - Trend of queries i'!B21:B1240,'ProprioGOs - Trend of queries i'!E21:E1240)</f>
        <v>85</v>
      </c>
    </row>
    <row r="22">
      <c r="A22" s="16" t="s">
        <v>79</v>
      </c>
      <c r="B22" s="37">
        <v>293652.0</v>
      </c>
      <c r="C22" s="38">
        <v>13293.0</v>
      </c>
      <c r="D22" s="5">
        <f t="array" ref="D22">XLOOKUP(A22,'ProprioGOs - Trend of queries i'!B22:B1241,'ProprioGOs - Trend of queries i'!E22:E1241)</f>
        <v>75</v>
      </c>
    </row>
    <row r="23">
      <c r="A23" s="16" t="s">
        <v>89</v>
      </c>
      <c r="B23" s="37">
        <v>225277.0</v>
      </c>
      <c r="C23" s="38">
        <v>13277.0</v>
      </c>
      <c r="D23" s="5">
        <f t="array" ref="D23">XLOOKUP(A23,'ProprioGOs - Trend of queries i'!B23:B1242,'ProprioGOs - Trend of queries i'!E23:E1242)</f>
        <v>84</v>
      </c>
    </row>
    <row r="24">
      <c r="A24" s="16" t="s">
        <v>194</v>
      </c>
      <c r="B24" s="37">
        <v>190665.0</v>
      </c>
      <c r="C24" s="38">
        <v>13227.0</v>
      </c>
      <c r="D24" s="5" t="str">
        <f t="array" ref="D24">XLOOKUP(A24,'ProprioGOs - Trend of queries i'!B24:B1243,'ProprioGOs - Trend of queries i'!E24:E1243)</f>
        <v>#N/A</v>
      </c>
    </row>
    <row r="25">
      <c r="A25" s="16" t="s">
        <v>195</v>
      </c>
      <c r="B25" s="37">
        <v>156295.0</v>
      </c>
      <c r="C25" s="38">
        <v>13222.0</v>
      </c>
      <c r="D25" s="5" t="str">
        <f t="array" ref="D25">XLOOKUP(A25,'ProprioGOs - Trend of queries i'!B25:B1244,'ProprioGOs - Trend of queries i'!E25:E1244)</f>
        <v>#N/A</v>
      </c>
    </row>
    <row r="26">
      <c r="A26" s="16" t="s">
        <v>196</v>
      </c>
      <c r="B26" s="37">
        <v>211265.0</v>
      </c>
      <c r="C26" s="38">
        <v>13165.0</v>
      </c>
      <c r="D26" s="5" t="str">
        <f t="array" ref="D26">XLOOKUP(A26,'ProprioGOs - Trend of queries i'!B26:B1245,'ProprioGOs - Trend of queries i'!E26:E1245)</f>
        <v>#N/A</v>
      </c>
    </row>
    <row r="27">
      <c r="A27" s="16" t="s">
        <v>197</v>
      </c>
      <c r="B27" s="37">
        <v>138262.0</v>
      </c>
      <c r="C27" s="38">
        <v>13123.0</v>
      </c>
      <c r="D27" s="5" t="str">
        <f t="array" ref="D27">XLOOKUP(A27,'ProprioGOs - Trend of queries i'!B27:B1246,'ProprioGOs - Trend of queries i'!E27:E1246)</f>
        <v>#N/A</v>
      </c>
    </row>
    <row r="28">
      <c r="A28" s="16" t="s">
        <v>198</v>
      </c>
      <c r="B28" s="37">
        <v>143954.0</v>
      </c>
      <c r="C28" s="38">
        <v>13115.0</v>
      </c>
      <c r="D28" s="5" t="str">
        <f t="array" ref="D28">XLOOKUP(A28,'ProprioGOs - Trend of queries i'!B28:B1247,'ProprioGOs - Trend of queries i'!E28:E1247)</f>
        <v>#N/A</v>
      </c>
    </row>
    <row r="29">
      <c r="A29" s="16" t="s">
        <v>199</v>
      </c>
      <c r="B29" s="37">
        <v>120951.0</v>
      </c>
      <c r="C29" s="38">
        <v>13093.0</v>
      </c>
      <c r="D29" s="5" t="str">
        <f t="array" ref="D29">XLOOKUP(A29,'ProprioGOs - Trend of queries i'!B29:B1248,'ProprioGOs - Trend of queries i'!E29:E1248)</f>
        <v>#N/A</v>
      </c>
    </row>
    <row r="30">
      <c r="A30" s="16" t="s">
        <v>200</v>
      </c>
      <c r="B30" s="37">
        <v>129870.0</v>
      </c>
      <c r="C30" s="38">
        <v>12987.0</v>
      </c>
      <c r="D30" s="5" t="str">
        <f t="array" ref="D30">XLOOKUP(A30,'ProprioGOs - Trend of queries i'!B30:B1249,'ProprioGOs - Trend of queries i'!E30:E1249)</f>
        <v>#N/A</v>
      </c>
    </row>
    <row r="31">
      <c r="A31" s="16" t="s">
        <v>87</v>
      </c>
      <c r="B31" s="37">
        <v>225957.0</v>
      </c>
      <c r="C31" s="38">
        <v>12912.0</v>
      </c>
      <c r="D31" s="5">
        <f t="array" ref="D31">XLOOKUP(A31,'ProprioGOs - Trend of queries i'!B31:B1250,'ProprioGOs - Trend of queries i'!E31:E1250)</f>
        <v>86</v>
      </c>
    </row>
    <row r="32">
      <c r="A32" s="16" t="s">
        <v>201</v>
      </c>
      <c r="B32" s="37">
        <v>378027.0</v>
      </c>
      <c r="C32" s="38">
        <v>12593.0</v>
      </c>
      <c r="D32" s="5" t="str">
        <f t="array" ref="D32">XLOOKUP(A32,'ProprioGOs - Trend of queries i'!B32:B1251,'ProprioGOs - Trend of queries i'!E32:E1251)</f>
        <v>#N/A</v>
      </c>
    </row>
    <row r="33">
      <c r="A33" s="16" t="s">
        <v>202</v>
      </c>
      <c r="B33" s="37">
        <v>143094.0</v>
      </c>
      <c r="C33" s="38">
        <v>12569.0</v>
      </c>
      <c r="D33" s="5" t="str">
        <f t="array" ref="D33">XLOOKUP(A33,'ProprioGOs - Trend of queries i'!B33:B1252,'ProprioGOs - Trend of queries i'!E33:E1252)</f>
        <v>#N/A</v>
      </c>
    </row>
    <row r="34">
      <c r="A34" s="16" t="s">
        <v>81</v>
      </c>
      <c r="B34" s="37">
        <v>274455.0</v>
      </c>
      <c r="C34" s="38">
        <v>12492.0</v>
      </c>
      <c r="D34" s="5">
        <f t="array" ref="D34">XLOOKUP(A34,'ProprioGOs - Trend of queries i'!B34:B1253,'ProprioGOs - Trend of queries i'!E34:E1253)</f>
        <v>88</v>
      </c>
    </row>
    <row r="35">
      <c r="A35" s="16" t="s">
        <v>203</v>
      </c>
      <c r="B35" s="37">
        <v>684025.0</v>
      </c>
      <c r="C35" s="38">
        <v>12470.0</v>
      </c>
      <c r="D35" s="5" t="str">
        <f t="array" ref="D35">XLOOKUP(A35,'ProprioGOs - Trend of queries i'!B35:B1254,'ProprioGOs - Trend of queries i'!E35:E1254)</f>
        <v>#N/A</v>
      </c>
    </row>
    <row r="36">
      <c r="A36" s="16" t="s">
        <v>93</v>
      </c>
      <c r="B36" s="37">
        <v>208688.0</v>
      </c>
      <c r="C36" s="38">
        <v>12401.0</v>
      </c>
      <c r="D36" s="5">
        <f t="array" ref="D36">XLOOKUP(A36,'ProprioGOs - Trend of queries i'!B36:B1255,'ProprioGOs - Trend of queries i'!E36:E1255)</f>
        <v>77</v>
      </c>
    </row>
    <row r="37">
      <c r="A37" s="16" t="s">
        <v>88</v>
      </c>
      <c r="B37" s="37">
        <v>217641.0</v>
      </c>
      <c r="C37" s="38">
        <v>12152.0</v>
      </c>
      <c r="D37" s="5">
        <f t="array" ref="D37">XLOOKUP(A37,'ProprioGOs - Trend of queries i'!B37:B1256,'ProprioGOs - Trend of queries i'!E37:E1256)</f>
        <v>72</v>
      </c>
    </row>
    <row r="38">
      <c r="A38" s="16" t="s">
        <v>84</v>
      </c>
      <c r="B38" s="37">
        <v>230595.0</v>
      </c>
      <c r="C38" s="38">
        <v>12096.0</v>
      </c>
      <c r="D38" s="5">
        <f t="array" ref="D38">XLOOKUP(A38,'ProprioGOs - Trend of queries i'!B38:B1257,'ProprioGOs - Trend of queries i'!E38:E1257)</f>
        <v>78</v>
      </c>
    </row>
    <row r="39">
      <c r="A39" s="16" t="s">
        <v>72</v>
      </c>
      <c r="B39" s="37">
        <v>469554.0</v>
      </c>
      <c r="C39" s="38">
        <v>12059.0</v>
      </c>
      <c r="D39" s="5">
        <f t="array" ref="D39">XLOOKUP(A39,'ProprioGOs - Trend of queries i'!B39:B1258,'ProprioGOs - Trend of queries i'!E39:E1258)</f>
        <v>75</v>
      </c>
    </row>
    <row r="40">
      <c r="A40" s="16" t="s">
        <v>204</v>
      </c>
      <c r="B40" s="37">
        <v>586384.0</v>
      </c>
      <c r="C40" s="38">
        <v>11944.0</v>
      </c>
      <c r="D40" s="5" t="str">
        <f t="array" ref="D40">XLOOKUP(A40,'ProprioGOs - Trend of queries i'!B40:B1259,'ProprioGOs - Trend of queries i'!E40:E1259)</f>
        <v>#N/A</v>
      </c>
    </row>
    <row r="41">
      <c r="A41" s="16" t="s">
        <v>205</v>
      </c>
      <c r="B41" s="37">
        <v>174085.0</v>
      </c>
      <c r="C41" s="38">
        <v>11883.0</v>
      </c>
      <c r="D41" s="5" t="str">
        <f t="array" ref="D41">XLOOKUP(A41,'ProprioGOs - Trend of queries i'!B41:B1260,'ProprioGOs - Trend of queries i'!E41:E1260)</f>
        <v>#N/A</v>
      </c>
    </row>
    <row r="42">
      <c r="A42" s="16" t="s">
        <v>206</v>
      </c>
      <c r="B42" s="37">
        <v>176238.0</v>
      </c>
      <c r="C42" s="38">
        <v>11833.0</v>
      </c>
      <c r="D42" s="5" t="str">
        <f t="array" ref="D42">XLOOKUP(A42,'ProprioGOs - Trend of queries i'!B42:B1261,'ProprioGOs - Trend of queries i'!E42:E1261)</f>
        <v>#N/A</v>
      </c>
    </row>
    <row r="43">
      <c r="A43" s="16" t="s">
        <v>207</v>
      </c>
      <c r="B43" s="37">
        <v>150190.0</v>
      </c>
      <c r="C43" s="38">
        <v>11773.0</v>
      </c>
      <c r="D43" s="5" t="str">
        <f t="array" ref="D43">XLOOKUP(A43,'ProprioGOs - Trend of queries i'!B43:B1262,'ProprioGOs - Trend of queries i'!E43:E1262)</f>
        <v>#N/A</v>
      </c>
    </row>
    <row r="44">
      <c r="A44" s="16" t="s">
        <v>208</v>
      </c>
      <c r="B44" s="37">
        <v>194886.0</v>
      </c>
      <c r="C44" s="38">
        <v>11768.0</v>
      </c>
      <c r="D44" s="5" t="str">
        <f t="array" ref="D44">XLOOKUP(A44,'ProprioGOs - Trend of queries i'!B44:B1263,'ProprioGOs - Trend of queries i'!E44:E1263)</f>
        <v>#N/A</v>
      </c>
    </row>
    <row r="45">
      <c r="A45" s="16" t="s">
        <v>209</v>
      </c>
      <c r="B45" s="37">
        <v>323763.0</v>
      </c>
      <c r="C45" s="38">
        <v>11720.0</v>
      </c>
      <c r="D45" s="5" t="str">
        <f t="array" ref="D45">XLOOKUP(A45,'ProprioGOs - Trend of queries i'!B45:B1264,'ProprioGOs - Trend of queries i'!E45:E1264)</f>
        <v>#N/A</v>
      </c>
    </row>
    <row r="46">
      <c r="A46" s="16" t="s">
        <v>76</v>
      </c>
      <c r="B46" s="37">
        <v>349282.0</v>
      </c>
      <c r="C46" s="38">
        <v>11460.0</v>
      </c>
      <c r="D46" s="5">
        <f t="array" ref="D46">XLOOKUP(A46,'ProprioGOs - Trend of queries i'!B46:B1265,'ProprioGOs - Trend of queries i'!E46:E1265)</f>
        <v>82</v>
      </c>
    </row>
    <row r="47">
      <c r="A47" s="16" t="s">
        <v>210</v>
      </c>
      <c r="B47" s="37">
        <v>142547.0</v>
      </c>
      <c r="C47" s="38">
        <v>11215.0</v>
      </c>
      <c r="D47" s="5" t="str">
        <f t="array" ref="D47">XLOOKUP(A47,'ProprioGOs - Trend of queries i'!B47:B1266,'ProprioGOs - Trend of queries i'!E47:E1266)</f>
        <v>#N/A</v>
      </c>
    </row>
    <row r="48">
      <c r="A48" s="16" t="s">
        <v>211</v>
      </c>
      <c r="B48" s="37">
        <v>200578.0</v>
      </c>
      <c r="C48" s="38">
        <v>11208.0</v>
      </c>
      <c r="D48" s="5" t="str">
        <f t="array" ref="D48">XLOOKUP(A48,'ProprioGOs - Trend of queries i'!B48:B1267,'ProprioGOs - Trend of queries i'!E48:E1267)</f>
        <v>#N/A</v>
      </c>
    </row>
    <row r="49">
      <c r="A49" s="16" t="s">
        <v>90</v>
      </c>
      <c r="B49" s="37">
        <v>213231.0</v>
      </c>
      <c r="C49" s="38">
        <v>11101.0</v>
      </c>
      <c r="D49" s="5">
        <f t="array" ref="D49">XLOOKUP(A49,'ProprioGOs - Trend of queries i'!B49:B1268,'ProprioGOs - Trend of queries i'!E49:E1268)</f>
        <v>70</v>
      </c>
    </row>
    <row r="50">
      <c r="A50" s="16" t="s">
        <v>212</v>
      </c>
      <c r="B50" s="37">
        <v>138981.0</v>
      </c>
      <c r="C50" s="38">
        <v>10873.0</v>
      </c>
      <c r="D50" s="5" t="str">
        <f t="array" ref="D50">XLOOKUP(A50,'ProprioGOs - Trend of queries i'!B50:B1269,'ProprioGOs - Trend of queries i'!E50:E1269)</f>
        <v>#N/A</v>
      </c>
    </row>
    <row r="51">
      <c r="A51" s="16" t="s">
        <v>85</v>
      </c>
      <c r="B51" s="37">
        <v>238293.0</v>
      </c>
      <c r="C51" s="38">
        <v>10290.0</v>
      </c>
      <c r="D51" s="5">
        <f t="array" ref="D51">XLOOKUP(A51,'ProprioGOs - Trend of queries i'!B51:B1270,'ProprioGOs - Trend of queries i'!E51:E1270)</f>
        <v>70</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2" max="2" width="30.75"/>
    <col customWidth="1" min="3" max="3" width="28.88"/>
    <col customWidth="1" min="4" max="4" width="27.13"/>
    <col customWidth="1" min="5" max="5" width="26.88"/>
  </cols>
  <sheetData>
    <row r="1"/>
    <row r="2"/>
    <row r="3"/>
    <row r="4"/>
    <row r="5"/>
    <row r="6"/>
    <row r="7"/>
    <row r="8"/>
    <row r="9"/>
    <row r="10"/>
    <row r="11"/>
    <row r="12"/>
    <row r="13"/>
    <row r="14"/>
    <row r="15"/>
    <row r="16"/>
    <row r="17"/>
    <row r="18"/>
    <row r="19"/>
    <row r="20"/>
    <row r="21"/>
    <row r="22"/>
    <row r="23"/>
    <row r="24"/>
    <row r="25"/>
    <row r="26"/>
    <row r="27"/>
    <row r="28"/>
    <row r="29"/>
    <row r="30"/>
    <row r="31"/>
    <row r="32"/>
    <row r="33"/>
    <row r="34"/>
  </sheetData>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3.0"/>
    <col customWidth="1" min="2" max="2" width="15.0"/>
    <col customWidth="1" min="3" max="3" width="28.0"/>
    <col customWidth="1" min="5" max="5" width="13.0"/>
    <col customWidth="1" min="6" max="6" width="15.0"/>
    <col customWidth="1" min="7" max="7" width="28.0"/>
    <col customWidth="1" min="9" max="9" width="18.0"/>
    <col customWidth="1" min="10" max="10" width="20.38"/>
    <col customWidth="1" min="11" max="11" width="14.75"/>
    <col customWidth="1" min="12" max="12" width="17.88"/>
    <col customWidth="1" min="13" max="13" width="14.5"/>
  </cols>
  <sheetData>
    <row r="1">
      <c r="A1" s="19" t="s">
        <v>162</v>
      </c>
      <c r="E1" s="19" t="s">
        <v>163</v>
      </c>
      <c r="I1" s="19" t="s">
        <v>163</v>
      </c>
    </row>
    <row r="2"/>
    <row r="3"/>
    <row r="4"/>
    <row r="5"/>
    <row r="6"/>
    <row r="7"/>
    <row r="8">
      <c r="I8" s="39" t="s">
        <v>222</v>
      </c>
      <c r="J8" s="39" t="s">
        <v>223</v>
      </c>
    </row>
    <row r="9">
      <c r="I9" s="40" t="s">
        <v>19</v>
      </c>
      <c r="J9" s="40" t="s">
        <v>224</v>
      </c>
    </row>
    <row r="10">
      <c r="I10" s="40" t="s">
        <v>15</v>
      </c>
      <c r="J10" s="40" t="s">
        <v>225</v>
      </c>
    </row>
    <row r="11"/>
    <row r="12"/>
    <row r="13">
      <c r="I13" s="39" t="s">
        <v>223</v>
      </c>
      <c r="J13" s="39" t="s">
        <v>227</v>
      </c>
      <c r="K13" s="39" t="s">
        <v>228</v>
      </c>
      <c r="L13" s="39" t="s">
        <v>229</v>
      </c>
      <c r="M13" s="39" t="s">
        <v>230</v>
      </c>
      <c r="N13" s="39" t="s">
        <v>231</v>
      </c>
    </row>
    <row r="14">
      <c r="I14" s="40" t="s">
        <v>64</v>
      </c>
      <c r="J14" s="40" t="s">
        <v>19</v>
      </c>
      <c r="K14" s="41">
        <f t="shared" ref="K14:K18" si="1">XLOOKUP(J14, $I$3:$I$4, $J$3:$J$4, "No match found", 0, 1)</f>
        <v>0.09386746722</v>
      </c>
      <c r="L14" s="42">
        <f t="shared" ref="L14:L18" si="2">XLOOKUP(J14, $I$3:$I$4, $K$3:$K$4, "No match found", 0, 1)</f>
        <v>0.4957164627</v>
      </c>
      <c r="M14" s="41">
        <f t="shared" ref="M14:M18" si="3">XLOOKUP(J14, $I$3:$I$4, $L$3:$L$4, "No match found", 0, 1)</f>
        <v>0.3023147388</v>
      </c>
      <c r="N14" s="42">
        <f t="shared" ref="N14:N18" si="4">XLOOKUP(J14, $I$3:$I$4, $M$3:$M$4, "No match found", 0, 1)</f>
        <v>4.822343547</v>
      </c>
    </row>
    <row r="15">
      <c r="I15" s="40" t="s">
        <v>61</v>
      </c>
      <c r="J15" s="40" t="s">
        <v>19</v>
      </c>
      <c r="K15" s="41">
        <f t="shared" si="1"/>
        <v>0.09386746722</v>
      </c>
      <c r="L15" s="42">
        <f t="shared" si="2"/>
        <v>0.4957164627</v>
      </c>
      <c r="M15" s="41">
        <f t="shared" si="3"/>
        <v>0.3023147388</v>
      </c>
      <c r="N15" s="42">
        <f t="shared" si="4"/>
        <v>4.822343547</v>
      </c>
    </row>
    <row r="16">
      <c r="I16" s="40" t="s">
        <v>56</v>
      </c>
      <c r="J16" s="40" t="s">
        <v>15</v>
      </c>
      <c r="K16" s="41">
        <f t="shared" si="1"/>
        <v>0.09975756762</v>
      </c>
      <c r="L16" s="42">
        <f t="shared" si="2"/>
        <v>0.4975702043</v>
      </c>
      <c r="M16" s="41">
        <f t="shared" si="3"/>
        <v>0.3029337492</v>
      </c>
      <c r="N16" s="42">
        <f t="shared" si="4"/>
        <v>5.110489627</v>
      </c>
    </row>
    <row r="17">
      <c r="I17" s="40" t="s">
        <v>63</v>
      </c>
      <c r="J17" s="40" t="s">
        <v>15</v>
      </c>
      <c r="K17" s="41">
        <f t="shared" si="1"/>
        <v>0.09975756762</v>
      </c>
      <c r="L17" s="42">
        <f t="shared" si="2"/>
        <v>0.4975702043</v>
      </c>
      <c r="M17" s="41">
        <f t="shared" si="3"/>
        <v>0.3029337492</v>
      </c>
      <c r="N17" s="42">
        <f t="shared" si="4"/>
        <v>5.110489627</v>
      </c>
    </row>
    <row r="18">
      <c r="I18" s="40" t="s">
        <v>62</v>
      </c>
      <c r="J18" s="40" t="s">
        <v>15</v>
      </c>
      <c r="K18" s="41">
        <f t="shared" si="1"/>
        <v>0.09975756762</v>
      </c>
      <c r="L18" s="42">
        <f t="shared" si="2"/>
        <v>0.4975702043</v>
      </c>
      <c r="M18" s="41">
        <f t="shared" si="3"/>
        <v>0.3029337492</v>
      </c>
      <c r="N18" s="42">
        <f t="shared" si="4"/>
        <v>5.110489627</v>
      </c>
    </row>
    <row r="19"/>
    <row r="20">
      <c r="I20" s="19" t="s">
        <v>233</v>
      </c>
    </row>
    <row r="21">
      <c r="I21" s="1" t="s">
        <v>52</v>
      </c>
      <c r="J21" s="1" t="s">
        <v>1</v>
      </c>
      <c r="K21" s="1" t="s">
        <v>2</v>
      </c>
      <c r="L21" s="1" t="s">
        <v>53</v>
      </c>
      <c r="M21" s="1" t="s">
        <v>54</v>
      </c>
    </row>
    <row r="22">
      <c r="I22" s="16" t="s">
        <v>55</v>
      </c>
      <c r="J22" s="16" t="s">
        <v>20</v>
      </c>
      <c r="K22" s="16" t="s">
        <v>56</v>
      </c>
      <c r="L22" s="16" t="s">
        <v>57</v>
      </c>
      <c r="M22" s="17">
        <v>100.0</v>
      </c>
    </row>
    <row r="23">
      <c r="I23" s="16" t="s">
        <v>55</v>
      </c>
      <c r="J23" s="16" t="s">
        <v>20</v>
      </c>
      <c r="K23" s="16" t="s">
        <v>56</v>
      </c>
      <c r="L23" s="16" t="s">
        <v>58</v>
      </c>
      <c r="M23" s="17">
        <v>98.0</v>
      </c>
    </row>
    <row r="24">
      <c r="I24" s="16" t="s">
        <v>55</v>
      </c>
      <c r="J24" s="16" t="s">
        <v>14</v>
      </c>
      <c r="K24" s="16" t="s">
        <v>56</v>
      </c>
      <c r="L24" s="16" t="s">
        <v>57</v>
      </c>
      <c r="M24" s="17">
        <v>96.0</v>
      </c>
    </row>
    <row r="25">
      <c r="I25" s="16" t="s">
        <v>55</v>
      </c>
      <c r="J25" s="16" t="s">
        <v>14</v>
      </c>
      <c r="K25" s="16" t="s">
        <v>56</v>
      </c>
      <c r="L25" s="16" t="s">
        <v>58</v>
      </c>
      <c r="M25" s="17">
        <v>94.0</v>
      </c>
    </row>
    <row r="26">
      <c r="I26" s="16" t="s">
        <v>55</v>
      </c>
      <c r="J26" s="16" t="s">
        <v>21</v>
      </c>
      <c r="K26" s="16" t="s">
        <v>56</v>
      </c>
      <c r="L26" s="16" t="s">
        <v>57</v>
      </c>
      <c r="M26" s="17">
        <v>88.0</v>
      </c>
    </row>
    <row r="27">
      <c r="I27" s="16" t="s">
        <v>55</v>
      </c>
      <c r="J27" s="16" t="s">
        <v>29</v>
      </c>
      <c r="K27" s="16" t="s">
        <v>56</v>
      </c>
      <c r="L27" s="16" t="s">
        <v>60</v>
      </c>
      <c r="M27" s="17">
        <v>88.0</v>
      </c>
    </row>
    <row r="28">
      <c r="I28" s="16" t="s">
        <v>55</v>
      </c>
      <c r="J28" s="16" t="s">
        <v>21</v>
      </c>
      <c r="K28" s="16" t="s">
        <v>56</v>
      </c>
      <c r="L28" s="16" t="s">
        <v>58</v>
      </c>
      <c r="M28" s="17">
        <v>85.0</v>
      </c>
    </row>
    <row r="29">
      <c r="I29" s="16" t="s">
        <v>55</v>
      </c>
      <c r="J29" s="16" t="s">
        <v>22</v>
      </c>
      <c r="K29" s="16" t="s">
        <v>56</v>
      </c>
      <c r="L29" s="16" t="s">
        <v>57</v>
      </c>
      <c r="M29" s="17">
        <v>85.0</v>
      </c>
    </row>
    <row r="30">
      <c r="I30" s="16" t="s">
        <v>55</v>
      </c>
      <c r="J30" s="16" t="s">
        <v>26</v>
      </c>
      <c r="K30" s="16" t="s">
        <v>56</v>
      </c>
      <c r="L30" s="16" t="s">
        <v>57</v>
      </c>
      <c r="M30" s="17">
        <v>84.0</v>
      </c>
    </row>
    <row r="31">
      <c r="A31" s="39" t="s">
        <v>2</v>
      </c>
      <c r="B31" s="39" t="s">
        <v>53</v>
      </c>
      <c r="C31" s="39" t="s">
        <v>236</v>
      </c>
      <c r="D31" s="39" t="s">
        <v>237</v>
      </c>
      <c r="I31" s="16" t="s">
        <v>55</v>
      </c>
      <c r="J31" s="16" t="s">
        <v>20</v>
      </c>
      <c r="K31" s="16" t="s">
        <v>62</v>
      </c>
      <c r="L31" s="16" t="s">
        <v>57</v>
      </c>
      <c r="M31" s="17">
        <v>82.0</v>
      </c>
    </row>
    <row r="32">
      <c r="A32" s="40" t="s">
        <v>56</v>
      </c>
      <c r="B32" s="40" t="s">
        <v>60</v>
      </c>
      <c r="C32" s="41" t="str">
        <f t="shared" ref="C32:C35" si="5">CONCATENATE(A32, ":", B32)</f>
        <v>Apartment:Holiday Rentals</v>
      </c>
      <c r="D32" s="40">
        <v>88.0</v>
      </c>
    </row>
    <row r="33">
      <c r="A33" s="41" t="s">
        <v>56</v>
      </c>
      <c r="B33" s="41" t="s">
        <v>59</v>
      </c>
      <c r="C33" s="41" t="str">
        <f t="shared" si="5"/>
        <v>Apartment:New Constructions</v>
      </c>
      <c r="D33" s="41">
        <v>72.0</v>
      </c>
    </row>
    <row r="34">
      <c r="A34" s="41" t="s">
        <v>56</v>
      </c>
      <c r="B34" s="41" t="s">
        <v>58</v>
      </c>
      <c r="C34" s="41" t="str">
        <f t="shared" si="5"/>
        <v>Apartment:Rent</v>
      </c>
      <c r="D34" s="41">
        <v>98.0</v>
      </c>
    </row>
    <row r="35">
      <c r="A35" s="41" t="s">
        <v>56</v>
      </c>
      <c r="B35" s="41" t="s">
        <v>57</v>
      </c>
      <c r="C35" s="41" t="str">
        <f t="shared" si="5"/>
        <v>Apartment:Sell</v>
      </c>
      <c r="D35" s="41">
        <v>100.0</v>
      </c>
    </row>
    <row r="36">
      <c r="A36" s="41"/>
      <c r="B36" s="41"/>
      <c r="C36" s="41"/>
      <c r="D36" s="41"/>
    </row>
    <row r="37">
      <c r="A37" s="40" t="s">
        <v>64</v>
      </c>
      <c r="B37" s="40" t="s">
        <v>60</v>
      </c>
      <c r="C37" s="41" t="str">
        <f t="shared" ref="C37:C40" si="6">CONCATENATE(A37, ":", B37)</f>
        <v>Land:Holiday Rentals</v>
      </c>
      <c r="D37" s="40">
        <v>18.0</v>
      </c>
    </row>
    <row r="38">
      <c r="A38" s="41" t="s">
        <v>64</v>
      </c>
      <c r="B38" s="41" t="s">
        <v>59</v>
      </c>
      <c r="C38" s="41" t="str">
        <f t="shared" si="6"/>
        <v>Land:New Constructions</v>
      </c>
      <c r="D38" s="41">
        <v>28.0</v>
      </c>
    </row>
    <row r="39">
      <c r="A39" s="41" t="s">
        <v>64</v>
      </c>
      <c r="B39" s="41" t="s">
        <v>58</v>
      </c>
      <c r="C39" s="41" t="str">
        <f t="shared" si="6"/>
        <v>Land:Rent</v>
      </c>
      <c r="D39" s="41">
        <v>18.0</v>
      </c>
    </row>
    <row r="40">
      <c r="A40" s="41" t="s">
        <v>64</v>
      </c>
      <c r="B40" s="41" t="s">
        <v>57</v>
      </c>
      <c r="C40" s="41" t="str">
        <f t="shared" si="6"/>
        <v>Land:Sell</v>
      </c>
      <c r="D40" s="41">
        <v>42.0</v>
      </c>
    </row>
    <row r="41">
      <c r="A41" s="41"/>
      <c r="B41" s="41"/>
      <c r="C41" s="41"/>
      <c r="D41" s="41"/>
    </row>
    <row r="42">
      <c r="A42" s="41" t="s">
        <v>63</v>
      </c>
      <c r="B42" s="40" t="s">
        <v>60</v>
      </c>
      <c r="C42" s="41" t="str">
        <f t="shared" ref="C42:C45" si="7">CONCATENATE(A42, ":", B42)</f>
        <v>Loft:Holiday Rentals</v>
      </c>
      <c r="D42" s="40">
        <v>65.0</v>
      </c>
    </row>
    <row r="43">
      <c r="A43" s="41" t="s">
        <v>63</v>
      </c>
      <c r="B43" s="41" t="s">
        <v>59</v>
      </c>
      <c r="C43" s="41" t="str">
        <f t="shared" si="7"/>
        <v>Loft:New Constructions</v>
      </c>
      <c r="D43" s="41">
        <v>45.0</v>
      </c>
    </row>
    <row r="44">
      <c r="A44" s="41" t="s">
        <v>63</v>
      </c>
      <c r="B44" s="41" t="s">
        <v>58</v>
      </c>
      <c r="C44" s="41" t="str">
        <f t="shared" si="7"/>
        <v>Loft:Rent</v>
      </c>
      <c r="D44" s="41">
        <v>66.0</v>
      </c>
    </row>
    <row r="45">
      <c r="A45" s="41" t="s">
        <v>63</v>
      </c>
      <c r="B45" s="41" t="s">
        <v>57</v>
      </c>
      <c r="C45" s="41" t="str">
        <f t="shared" si="7"/>
        <v>Loft:Sell</v>
      </c>
      <c r="D45" s="41">
        <v>78.0</v>
      </c>
    </row>
    <row r="46">
      <c r="A46" s="41"/>
      <c r="B46" s="41"/>
      <c r="C46" s="41"/>
      <c r="D46" s="41"/>
    </row>
    <row r="47">
      <c r="A47" s="41" t="s">
        <v>62</v>
      </c>
      <c r="B47" s="40" t="s">
        <v>60</v>
      </c>
      <c r="C47" s="41" t="str">
        <f t="shared" ref="C47:C50" si="8">CONCATENATE(A47, ":", B47)</f>
        <v>Penthouse:Holiday Rentals</v>
      </c>
      <c r="D47" s="40">
        <v>68.0</v>
      </c>
    </row>
    <row r="48">
      <c r="A48" s="41" t="s">
        <v>62</v>
      </c>
      <c r="B48" s="41" t="s">
        <v>59</v>
      </c>
      <c r="C48" s="41" t="str">
        <f t="shared" si="8"/>
        <v>Penthouse:New Constructions</v>
      </c>
      <c r="D48" s="41">
        <v>55.0</v>
      </c>
    </row>
    <row r="49">
      <c r="A49" s="41" t="s">
        <v>62</v>
      </c>
      <c r="B49" s="41" t="s">
        <v>58</v>
      </c>
      <c r="C49" s="41" t="str">
        <f t="shared" si="8"/>
        <v>Penthouse:Rent</v>
      </c>
      <c r="D49" s="41">
        <v>70.0</v>
      </c>
    </row>
    <row r="50">
      <c r="A50" s="41" t="s">
        <v>62</v>
      </c>
      <c r="B50" s="41" t="s">
        <v>57</v>
      </c>
      <c r="C50" s="41" t="str">
        <f t="shared" si="8"/>
        <v>Penthouse:Sell</v>
      </c>
      <c r="D50" s="41">
        <v>82.0</v>
      </c>
    </row>
    <row r="51">
      <c r="A51" s="41"/>
      <c r="B51" s="41"/>
      <c r="C51" s="41"/>
      <c r="D51" s="41"/>
    </row>
    <row r="52">
      <c r="A52" s="41" t="s">
        <v>61</v>
      </c>
      <c r="B52" s="40" t="s">
        <v>60</v>
      </c>
      <c r="C52" s="41" t="str">
        <f t="shared" ref="C52:C55" si="9">CONCATENATE(A52, ":", B52)</f>
        <v>Villa:Holiday Rentals</v>
      </c>
      <c r="D52" s="40">
        <v>75.0</v>
      </c>
    </row>
    <row r="53">
      <c r="A53" s="41" t="s">
        <v>61</v>
      </c>
      <c r="B53" s="41" t="s">
        <v>59</v>
      </c>
      <c r="C53" s="41" t="str">
        <f t="shared" si="9"/>
        <v>Villa:New Constructions</v>
      </c>
      <c r="D53" s="41">
        <v>45.0</v>
      </c>
    </row>
    <row r="54">
      <c r="A54" s="41" t="s">
        <v>61</v>
      </c>
      <c r="B54" s="41" t="s">
        <v>58</v>
      </c>
      <c r="C54" s="41" t="str">
        <f t="shared" si="9"/>
        <v>Villa:Rent</v>
      </c>
      <c r="D54" s="41">
        <v>65.0</v>
      </c>
    </row>
    <row r="55">
      <c r="A55" s="41" t="s">
        <v>61</v>
      </c>
      <c r="B55" s="41" t="s">
        <v>57</v>
      </c>
      <c r="C55" s="41" t="str">
        <f t="shared" si="9"/>
        <v>Villa:Sell</v>
      </c>
      <c r="D55" s="41">
        <v>75.0</v>
      </c>
    </row>
  </sheetData>
  <mergeCells count="1">
    <mergeCell ref="I20:J20"/>
  </mergeCells>
  <drawing r:id="rId4"/>
</worksheet>
</file>