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施設概要" sheetId="1" r:id="rId5"/>
    <sheet state="visible" name="おかず形態一覧表" sheetId="2" r:id="rId6"/>
    <sheet state="visible" name="主食一覧" sheetId="3" r:id="rId7"/>
    <sheet state="visible" name="水分とろみの基準・水分ゼリー" sheetId="4" r:id="rId8"/>
    <sheet state="visible" name="濃厚流動食・補助食品" sheetId="5" r:id="rId9"/>
    <sheet state="visible" name="PDF出力" sheetId="6" r:id="rId10"/>
    <sheet state="visible" name="更新記録" sheetId="7" r:id="rId11"/>
    <sheet state="visible" name="作業記録" sheetId="8" r:id="rId12"/>
    <sheet state="visible" name="施設概要ウェブ出力" sheetId="9" r:id="rId13"/>
    <sheet state="visible" name="おかず形態一覧表ウェブ出力" sheetId="10" r:id="rId14"/>
    <sheet state="visible" name="主食一覧ウェブ出力" sheetId="11" r:id="rId15"/>
    <sheet state="visible" name="水分とろみの基準・水分ゼリーウェブ出力" sheetId="12" r:id="rId16"/>
    <sheet state="visible" name="濃厚流動食・補助食品ウェブ出力" sheetId="13" r:id="rId17"/>
    <sheet state="visible" name="PDFウェブ出力" sheetId="14" r:id="rId18"/>
  </sheets>
  <definedNames/>
  <calcPr/>
</workbook>
</file>

<file path=xl/sharedStrings.xml><?xml version="1.0" encoding="utf-8"?>
<sst xmlns="http://schemas.openxmlformats.org/spreadsheetml/2006/main" count="246" uniqueCount="72">
  <si>
    <t>〒950-3102　新潟市北区島見町4540番地</t>
  </si>
  <si>
    <t>昭和30年に開院。285床の精神科病院です。「病院に関わる人すべての幸せを願う。」という病院理念のもと、地域のニーズに応え地域に開かれた病院となることを目指しています。栄養科では病院職員や委託会社と連携し円滑な給食管理と安全な食事提供を心がけています。</t>
  </si>
  <si>
    <t>米飯</t>
  </si>
  <si>
    <t>軟飯</t>
  </si>
  <si>
    <t>全粥</t>
  </si>
  <si>
    <t>栄養科</t>
  </si>
  <si>
    <t>ミキサー粥ゼリー</t>
  </si>
  <si>
    <t>025-255-2121（代）</t>
  </si>
  <si>
    <t>常食</t>
  </si>
  <si>
    <t>025-255-3532（代）</t>
  </si>
  <si>
    <t>軟食</t>
  </si>
  <si>
    <t>軟食・荒キザミ</t>
  </si>
  <si>
    <t>特軟食</t>
  </si>
  <si>
    <t>ミキサー食</t>
  </si>
  <si>
    <t>ムース食</t>
  </si>
  <si>
    <t>通常のごはん</t>
  </si>
  <si>
    <t>ハーブチキン</t>
  </si>
  <si>
    <t>米飯と全粥を1：2で混ぜたもの</t>
  </si>
  <si>
    <t>水分が多く軟らかい</t>
  </si>
  <si>
    <t>全粥と1.5％のホットアンドソフトをミキサーにかけたもの</t>
  </si>
  <si>
    <t>鶏肉ムース</t>
  </si>
  <si>
    <t>お茶ゼリー</t>
  </si>
  <si>
    <t>さばの照り焼き</t>
  </si>
  <si>
    <t>さばのあんかけ</t>
  </si>
  <si>
    <t>さばムース</t>
  </si>
  <si>
    <t>つるりんこQuickly</t>
  </si>
  <si>
    <t>ゼリーメイク</t>
  </si>
  <si>
    <t>れんこんの梅サラダ</t>
  </si>
  <si>
    <t>かぶの梅サラダ</t>
  </si>
  <si>
    <t>玉葱ムース</t>
  </si>
  <si>
    <t>一般的な食事</t>
  </si>
  <si>
    <t>かたい食材を除き、軟らかく調理したもの
肉はカットすることもある</t>
  </si>
  <si>
    <t>軟食のおかずを一口大にカットしたもの
柑橘類はコンポートに変更</t>
  </si>
  <si>
    <t>軟食のおかずを1㎝以下にカットしたもの
魚や揚げ物は、あんをかける
果物はゼリーに変更</t>
  </si>
  <si>
    <t>軟食のおかずをミキサーにかけたもの
魚と汁はムース食と同じもの
つるりんこQuicklyを使用</t>
  </si>
  <si>
    <t>ムース状のもの
汁はホットでもゼリーを0.75％使用
あんやソースをかける</t>
  </si>
  <si>
    <t>小さじ</t>
  </si>
  <si>
    <t>通常の大きさ
荒キザミ対応あり</t>
  </si>
  <si>
    <t>通常の大きさ</t>
  </si>
  <si>
    <t>一口大</t>
  </si>
  <si>
    <t>1㎝以下</t>
  </si>
  <si>
    <t>ペースト状</t>
  </si>
  <si>
    <t>歯茎でつぶせる</t>
  </si>
  <si>
    <t>噛まなくてよい</t>
  </si>
  <si>
    <t>4</t>
  </si>
  <si>
    <t>2-2 / 2-1</t>
  </si>
  <si>
    <t>2/2 / 2-1</t>
  </si>
  <si>
    <t>米飯180</t>
  </si>
  <si>
    <t>全粥350</t>
  </si>
  <si>
    <t>ミキサー粥ゼリー330</t>
  </si>
  <si>
    <t>メイバランスRHP</t>
  </si>
  <si>
    <t>メイバランスHP1.0</t>
  </si>
  <si>
    <t>メイグッド</t>
  </si>
  <si>
    <t>インスロー</t>
  </si>
  <si>
    <t>0j・1j対応：可</t>
  </si>
  <si>
    <t>開始食</t>
  </si>
  <si>
    <t>栄養補助食品は患者様の個人購入です。</t>
  </si>
  <si>
    <t>医療法人恵生会</t>
  </si>
  <si>
    <t>南浜病院</t>
  </si>
  <si>
    <t>更新記録シート</t>
  </si>
  <si>
    <t>同意の確認</t>
  </si>
  <si>
    <t>チェック</t>
  </si>
  <si>
    <t>↓ 氏名を入力 ↓</t>
  </si>
  <si>
    <t>更新内容について施設長の同意を得ました</t>
  </si>
  <si>
    <t>作業記録</t>
  </si>
  <si>
    <t>日時</t>
  </si>
  <si>
    <t>名前</t>
  </si>
  <si>
    <t>氏名</t>
  </si>
  <si>
    <t>栄養量目安</t>
  </si>
  <si>
    <t xml:space="preserve"> </t>
  </si>
  <si>
    <t>とろみ調整食品</t>
  </si>
  <si>
    <t>水100mlあたり</t>
  </si>
</sst>
</file>

<file path=xl/styles.xml><?xml version="1.0" encoding="utf-8"?>
<styleSheet xmlns="http://schemas.openxmlformats.org/spreadsheetml/2006/main" xmlns:x14ac="http://schemas.microsoft.com/office/spreadsheetml/2009/9/ac" xmlns:mc="http://schemas.openxmlformats.org/markup-compatibility/2006">
  <numFmts count="9">
    <numFmt numFmtId="164" formatCode="yyyy/MM/dd"/>
    <numFmt numFmtId="165" formatCode="0.0 &quot;g&quot;"/>
    <numFmt numFmtId="166" formatCode="@ 杯"/>
    <numFmt numFmtId="167" formatCode="@ g"/>
    <numFmt numFmtId="168" formatCode="#,##0 &quot;kcal&quot;"/>
    <numFmt numFmtId="169" formatCode="m/d/yyyy h:mm:ss"/>
    <numFmt numFmtId="170" formatCode="m-d"/>
    <numFmt numFmtId="171" formatCode="@ &quot;g&quot;"/>
    <numFmt numFmtId="172" formatCode="@ &quot;杯&quot;"/>
  </numFmts>
  <fonts count="21">
    <font>
      <sz val="10.0"/>
      <color rgb="FF000000"/>
      <name val="Arial"/>
      <scheme val="minor"/>
    </font>
    <font>
      <b/>
      <color rgb="FFFFFFFF"/>
      <name val="Arial"/>
      <scheme val="minor"/>
    </font>
    <font>
      <b/>
      <color theme="1"/>
      <name val="Arial"/>
      <scheme val="minor"/>
    </font>
    <font>
      <color theme="1"/>
      <name val="Arial"/>
      <scheme val="minor"/>
    </font>
    <font/>
    <font>
      <b/>
      <sz val="9.0"/>
      <color rgb="FFFFFFFF"/>
      <name val="Arial"/>
      <scheme val="minor"/>
    </font>
    <font>
      <b/>
      <sz val="10.0"/>
      <color theme="1"/>
      <name val="Arial"/>
      <scheme val="minor"/>
    </font>
    <font>
      <sz val="9.0"/>
      <color theme="1"/>
      <name val="Arial"/>
      <scheme val="minor"/>
    </font>
    <font>
      <b/>
      <sz val="10.0"/>
      <color rgb="FF000000"/>
      <name val="Arial"/>
      <scheme val="minor"/>
    </font>
    <font>
      <b/>
      <sz val="12.0"/>
      <color theme="1"/>
      <name val="Arial"/>
      <scheme val="minor"/>
    </font>
    <font>
      <b/>
      <sz val="8.0"/>
      <color rgb="FFFFFFFF"/>
      <name val="Arial"/>
      <scheme val="minor"/>
    </font>
    <font>
      <sz val="8.0"/>
      <color theme="1"/>
      <name val="Arial"/>
      <scheme val="minor"/>
    </font>
    <font>
      <b/>
      <sz val="14.0"/>
      <color rgb="FF0033CC"/>
      <name val="Arial"/>
      <scheme val="minor"/>
    </font>
    <font>
      <b/>
      <sz val="16.0"/>
      <color rgb="FF0033CC"/>
      <name val="Arial"/>
      <scheme val="minor"/>
    </font>
    <font>
      <sz val="14.0"/>
      <color rgb="FF0033CC"/>
      <name val="Arial"/>
      <scheme val="minor"/>
    </font>
    <font>
      <sz val="14.0"/>
      <color theme="1"/>
      <name val="Arial"/>
      <scheme val="minor"/>
    </font>
    <font>
      <color theme="1"/>
      <name val="Arial"/>
    </font>
    <font>
      <sz val="9.0"/>
      <color theme="1"/>
      <name val="Arial"/>
    </font>
    <font>
      <color rgb="FFFF0000"/>
      <name val="Arial"/>
    </font>
    <font>
      <b/>
      <sz val="12.0"/>
      <color rgb="FF00AF50"/>
      <name val="Arial"/>
      <scheme val="minor"/>
    </font>
    <font>
      <b/>
      <sz val="12.0"/>
      <color rgb="FFFF3300"/>
      <name val="Arial"/>
      <scheme val="minor"/>
    </font>
  </fonts>
  <fills count="15">
    <fill>
      <patternFill patternType="none"/>
    </fill>
    <fill>
      <patternFill patternType="lightGray"/>
    </fill>
    <fill>
      <patternFill patternType="solid">
        <fgColor rgb="FFFF0000"/>
        <bgColor rgb="FFFF0000"/>
      </patternFill>
    </fill>
    <fill>
      <patternFill patternType="solid">
        <fgColor rgb="FF00AF50"/>
        <bgColor rgb="FF00AF50"/>
      </patternFill>
    </fill>
    <fill>
      <patternFill patternType="solid">
        <fgColor rgb="FFFFE0E0"/>
        <bgColor rgb="FFFFE0E0"/>
      </patternFill>
    </fill>
    <fill>
      <patternFill patternType="solid">
        <fgColor rgb="FFFF3300"/>
        <bgColor rgb="FFFF3300"/>
      </patternFill>
    </fill>
    <fill>
      <patternFill patternType="solid">
        <fgColor rgb="FFDBF7B8"/>
        <bgColor rgb="FFDBF7B8"/>
      </patternFill>
    </fill>
    <fill>
      <patternFill patternType="solid">
        <fgColor rgb="FFFFCCA6"/>
        <bgColor rgb="FFFFCCA6"/>
      </patternFill>
    </fill>
    <fill>
      <patternFill patternType="solid">
        <fgColor rgb="FF0033CC"/>
        <bgColor rgb="FF0033CC"/>
      </patternFill>
    </fill>
    <fill>
      <patternFill patternType="solid">
        <fgColor rgb="FFFFF2CC"/>
        <bgColor rgb="FFFFF2CC"/>
      </patternFill>
    </fill>
    <fill>
      <patternFill patternType="solid">
        <fgColor rgb="FFB4DCF9"/>
        <bgColor rgb="FFB4DCF9"/>
      </patternFill>
    </fill>
    <fill>
      <patternFill patternType="solid">
        <fgColor rgb="FF6F2F9F"/>
        <bgColor rgb="FF6F2F9F"/>
      </patternFill>
    </fill>
    <fill>
      <patternFill patternType="solid">
        <fgColor rgb="FF959595"/>
        <bgColor rgb="FF959595"/>
      </patternFill>
    </fill>
    <fill>
      <patternFill patternType="solid">
        <fgColor rgb="FFDBDFF4"/>
        <bgColor rgb="FFDBDFF4"/>
      </patternFill>
    </fill>
    <fill>
      <patternFill patternType="solid">
        <fgColor rgb="FFF3F3F3"/>
        <bgColor rgb="FFF3F3F3"/>
      </patternFill>
    </fill>
  </fills>
  <borders count="53">
    <border/>
    <border>
      <left style="thin">
        <color rgb="FFFF0000"/>
      </left>
      <right style="thin">
        <color rgb="FFFF0000"/>
      </right>
      <top style="thin">
        <color rgb="FFFF0000"/>
      </top>
      <bottom style="thin">
        <color rgb="FFFF0000"/>
      </bottom>
    </border>
    <border>
      <left style="thin">
        <color rgb="FF00AF50"/>
      </left>
      <right style="thin">
        <color rgb="FF00AF50"/>
      </right>
      <top style="thin">
        <color rgb="FF00AF50"/>
      </top>
      <bottom style="thin">
        <color rgb="FF00AF50"/>
      </bottom>
    </border>
    <border>
      <left style="thin">
        <color rgb="FFFF3300"/>
      </left>
      <right style="thin">
        <color rgb="FFFF3300"/>
      </right>
      <top style="thin">
        <color rgb="FFFF3300"/>
      </top>
      <bottom style="thin">
        <color rgb="FFFF3300"/>
      </bottom>
    </border>
    <border>
      <left style="thin">
        <color rgb="FFFF0000"/>
      </left>
      <right style="thin">
        <color rgb="FFFF0000"/>
      </right>
      <top style="thin">
        <color rgb="FFFF0000"/>
      </top>
    </border>
    <border>
      <left style="thin">
        <color rgb="FFFF0000"/>
      </left>
      <right style="thin">
        <color rgb="FFFF0000"/>
      </right>
    </border>
    <border>
      <left style="thin">
        <color rgb="FFFF3300"/>
      </left>
      <right style="thin">
        <color rgb="FFFF3300"/>
      </right>
      <top style="thin">
        <color rgb="FFFF3300"/>
      </top>
    </border>
    <border>
      <left style="thin">
        <color rgb="FF0033CC"/>
      </left>
      <top style="thin">
        <color rgb="FF0033CC"/>
      </top>
      <bottom style="thin">
        <color rgb="FF0033CC"/>
      </bottom>
    </border>
    <border>
      <left style="thin">
        <color rgb="FF0033CC"/>
      </left>
      <right style="thin">
        <color rgb="FF0033CC"/>
      </right>
      <top style="thin">
        <color rgb="FF0033CC"/>
      </top>
      <bottom style="thin">
        <color rgb="FF0033CC"/>
      </bottom>
    </border>
    <border>
      <left style="thin">
        <color rgb="FFFF0000"/>
      </left>
      <right style="thin">
        <color rgb="FFFF0000"/>
      </right>
      <bottom style="thin">
        <color rgb="FFFF0000"/>
      </bottom>
    </border>
    <border>
      <left style="thin">
        <color rgb="FFFF3300"/>
      </left>
      <right style="thin">
        <color rgb="FFFF3300"/>
      </right>
    </border>
    <border>
      <left style="thin">
        <color rgb="FF0033CC"/>
      </left>
      <right style="thin">
        <color rgb="FF0033CC"/>
      </right>
      <top style="thin">
        <color rgb="FF0033CC"/>
      </top>
    </border>
    <border>
      <right style="thin">
        <color rgb="FFFF3300"/>
      </right>
    </border>
    <border>
      <left style="thin">
        <color rgb="FFFF3300"/>
      </left>
      <right style="thin">
        <color rgb="FFFF3300"/>
      </right>
      <bottom style="thin">
        <color rgb="FFFF3300"/>
      </bottom>
    </border>
    <border>
      <right style="thin">
        <color rgb="FFFF3300"/>
      </right>
      <bottom style="thin">
        <color rgb="FFFF3300"/>
      </bottom>
    </border>
    <border>
      <left style="thin">
        <color rgb="FFFF3300"/>
      </left>
      <top style="thin">
        <color rgb="FFFF3300"/>
      </top>
    </border>
    <border>
      <left style="thin">
        <color rgb="FFFF3300"/>
      </left>
      <bottom style="thin">
        <color rgb="FFFF3300"/>
      </bottom>
    </border>
    <border>
      <left style="thin">
        <color rgb="FF6F2F9F"/>
      </left>
      <right style="thin">
        <color rgb="FF6F2F9F"/>
      </right>
      <top style="thin">
        <color rgb="FF6F2F9F"/>
      </top>
      <bottom style="thin">
        <color rgb="FF6F2F9F"/>
      </bottom>
    </border>
    <border>
      <left style="thin">
        <color rgb="FF959595"/>
      </left>
      <right style="thin">
        <color rgb="FF959595"/>
      </right>
      <top style="thin">
        <color rgb="FF959595"/>
      </top>
      <bottom style="thin">
        <color rgb="FF959595"/>
      </bottom>
    </border>
    <border>
      <left style="thin">
        <color rgb="FF6F2F9F"/>
      </left>
      <right style="thin">
        <color rgb="FF6F2F9F"/>
      </right>
      <top style="thin">
        <color rgb="FF6F2F9F"/>
      </top>
    </border>
    <border>
      <left style="thin">
        <color rgb="FF6F2F9F"/>
      </left>
      <top style="thin">
        <color rgb="FF6F2F9F"/>
      </top>
      <bottom style="thin">
        <color rgb="FF6F2F9F"/>
      </bottom>
    </border>
    <border>
      <left style="thin">
        <color rgb="FF959595"/>
      </left>
      <top style="thin">
        <color rgb="FF959595"/>
      </top>
    </border>
    <border>
      <left style="thin">
        <color rgb="FF6F2F9F"/>
      </left>
      <right style="thin">
        <color rgb="FF6F2F9F"/>
      </right>
    </border>
    <border>
      <right style="thin">
        <color rgb="FF959595"/>
      </right>
      <top style="thin">
        <color rgb="FF959595"/>
      </top>
    </border>
    <border>
      <left style="thin">
        <color rgb="FF6F2F9F"/>
      </left>
      <right style="thin">
        <color rgb="FF6F2F9F"/>
      </right>
      <bottom style="thin">
        <color rgb="FF6F2F9F"/>
      </bottom>
    </border>
    <border>
      <left style="thin">
        <color rgb="FF959595"/>
      </left>
      <bottom style="thin">
        <color rgb="FF959595"/>
      </bottom>
    </border>
    <border>
      <right style="thin">
        <color rgb="FF959595"/>
      </right>
      <bottom style="thin">
        <color rgb="FF959595"/>
      </bottom>
    </border>
    <border>
      <bottom style="medium">
        <color rgb="FF0033CC"/>
      </bottom>
    </border>
    <border>
      <left style="thin">
        <color rgb="FFFF3300"/>
      </left>
      <top style="thin">
        <color rgb="FFFF3300"/>
      </top>
      <bottom style="thin">
        <color rgb="FFFF3300"/>
      </bottom>
    </border>
    <border>
      <right style="thin">
        <color rgb="FFFF3300"/>
      </right>
      <top style="thin">
        <color rgb="FFFF3300"/>
      </top>
      <bottom style="thin">
        <color rgb="FFFF3300"/>
      </bottom>
    </border>
    <border>
      <bottom style="thin">
        <color rgb="FF000000"/>
      </bottom>
    </border>
    <border>
      <left style="thin">
        <color rgb="FF000000"/>
      </left>
      <bottom style="thin">
        <color rgb="FF000000"/>
      </bottom>
    </border>
    <border>
      <right style="thin">
        <color rgb="FF000000"/>
      </right>
      <bottom style="thin">
        <color rgb="FF000000"/>
      </bottom>
    </border>
    <border>
      <left style="thin">
        <color rgb="FFFF0000"/>
      </left>
      <bottom style="thin">
        <color rgb="FFFF0000"/>
      </bottom>
    </border>
    <border>
      <left style="thin">
        <color rgb="FFFF0000"/>
      </left>
      <top style="thin">
        <color rgb="FFFF0000"/>
      </top>
      <bottom style="thin">
        <color rgb="FFFF0000"/>
      </bottom>
    </border>
    <border>
      <left style="thin">
        <color rgb="FFFF0000"/>
      </left>
      <top style="thin">
        <color rgb="FFFF0000"/>
      </top>
    </border>
    <border>
      <left style="thin">
        <color rgb="FF00AF50"/>
      </left>
      <top style="thin">
        <color rgb="FF00AF50"/>
      </top>
      <bottom style="thin">
        <color rgb="FF00AF50"/>
      </bottom>
    </border>
    <border>
      <right style="thin">
        <color rgb="FF00AF50"/>
      </right>
      <top style="thin">
        <color rgb="FF00AF50"/>
      </top>
      <bottom style="thin">
        <color rgb="FF00AF50"/>
      </bottom>
    </border>
    <border>
      <right style="thin">
        <color rgb="FF0033CC"/>
      </right>
      <top style="thin">
        <color rgb="FF0033CC"/>
      </top>
      <bottom style="thin">
        <color rgb="FF0033CC"/>
      </bottom>
    </border>
    <border>
      <left style="thin">
        <color rgb="FF959595"/>
      </left>
      <right style="thin">
        <color rgb="FF959595"/>
      </right>
      <top style="thin">
        <color rgb="FF959595"/>
      </top>
    </border>
    <border>
      <right style="thin">
        <color rgb="FF6F2F9F"/>
      </right>
      <top style="thin">
        <color rgb="FF6F2F9F"/>
      </top>
      <bottom style="thin">
        <color rgb="FF6F2F9F"/>
      </bottom>
    </border>
    <border>
      <left style="thin">
        <color rgb="FF959595"/>
      </left>
      <top style="thin">
        <color rgb="FF959595"/>
      </top>
      <bottom style="thin">
        <color rgb="FF959595"/>
      </bottom>
    </border>
    <border>
      <right style="thin">
        <color rgb="FF959595"/>
      </right>
      <top style="thin">
        <color rgb="FF959595"/>
      </top>
      <bottom style="thin">
        <color rgb="FF959595"/>
      </bottom>
    </border>
    <border>
      <top style="thin">
        <color rgb="FF959595"/>
      </top>
    </border>
    <border>
      <bottom style="thin">
        <color rgb="FF959595"/>
      </bottom>
    </border>
    <border>
      <right style="thin">
        <color rgb="FFFF0000"/>
      </right>
      <top style="thin">
        <color rgb="FFFF0000"/>
      </top>
      <bottom style="thin">
        <color rgb="FFFF0000"/>
      </bottom>
    </border>
    <border>
      <top style="thin">
        <color rgb="FFFF0000"/>
      </top>
      <bottom style="thin">
        <color rgb="FFFF0000"/>
      </bottom>
    </border>
    <border>
      <top style="thin">
        <color rgb="FFFF0000"/>
      </top>
    </border>
    <border>
      <right style="thin">
        <color rgb="FFFF0000"/>
      </right>
      <top style="thin">
        <color rgb="FFFF0000"/>
      </top>
    </border>
    <border>
      <left style="thin">
        <color rgb="FFFF0000"/>
      </left>
    </border>
    <border>
      <right style="thin">
        <color rgb="FFFF0000"/>
      </right>
    </border>
    <border>
      <bottom style="thin">
        <color rgb="FFFF0000"/>
      </bottom>
    </border>
    <border>
      <right style="thin">
        <color rgb="FFFF0000"/>
      </right>
      <bottom style="thin">
        <color rgb="FFFF0000"/>
      </bottom>
    </border>
  </borders>
  <cellStyleXfs count="1">
    <xf borderId="0" fillId="0" fontId="0" numFmtId="0" applyAlignment="1" applyFont="1"/>
  </cellStyleXfs>
  <cellXfs count="166">
    <xf borderId="0" fillId="0" fontId="0" numFmtId="0" xfId="0" applyAlignment="1" applyFont="1">
      <alignment readingOrder="0" shrinkToFit="0" vertical="bottom" wrapText="0"/>
    </xf>
    <xf borderId="1" fillId="2" fontId="1" numFmtId="0" xfId="0" applyAlignment="1" applyBorder="1" applyFill="1" applyFont="1">
      <alignment vertical="center"/>
    </xf>
    <xf borderId="2" fillId="3" fontId="1" numFmtId="0" xfId="0" applyAlignment="1" applyBorder="1" applyFill="1" applyFont="1">
      <alignment vertical="center"/>
    </xf>
    <xf borderId="1" fillId="4" fontId="2" numFmtId="0" xfId="0" applyAlignment="1" applyBorder="1" applyFill="1" applyFont="1">
      <alignment horizontal="center" vertical="center"/>
    </xf>
    <xf borderId="3" fillId="5" fontId="1" numFmtId="0" xfId="0" applyAlignment="1" applyBorder="1" applyFill="1" applyFont="1">
      <alignment vertical="center"/>
    </xf>
    <xf borderId="1" fillId="0" fontId="3" numFmtId="0" xfId="0" applyAlignment="1" applyBorder="1" applyFont="1">
      <alignment readingOrder="0" shrinkToFit="0" vertical="center" wrapText="0"/>
    </xf>
    <xf borderId="2" fillId="6" fontId="2" numFmtId="0" xfId="0" applyAlignment="1" applyBorder="1" applyFill="1" applyFont="1">
      <alignment horizontal="center" vertical="center"/>
    </xf>
    <xf borderId="4" fillId="0" fontId="3" numFmtId="0" xfId="0" applyAlignment="1" applyBorder="1" applyFont="1">
      <alignment readingOrder="0" shrinkToFit="0" vertical="center" wrapText="1"/>
    </xf>
    <xf borderId="2" fillId="0" fontId="3" numFmtId="0" xfId="0" applyAlignment="1" applyBorder="1" applyFont="1">
      <alignment horizontal="center" readingOrder="0" shrinkToFit="0" vertical="center" wrapText="0"/>
    </xf>
    <xf borderId="5" fillId="0" fontId="4" numFmtId="0" xfId="0" applyBorder="1" applyFont="1"/>
    <xf borderId="6" fillId="7" fontId="2" numFmtId="0" xfId="0" applyAlignment="1" applyBorder="1" applyFill="1" applyFont="1">
      <alignment horizontal="center" vertical="center"/>
    </xf>
    <xf borderId="2" fillId="0" fontId="3" numFmtId="0" xfId="0" applyAlignment="1" applyBorder="1" applyFont="1">
      <alignment horizontal="center" shrinkToFit="0" vertical="center" wrapText="0"/>
    </xf>
    <xf borderId="3" fillId="0" fontId="3" numFmtId="0" xfId="0" applyAlignment="1" applyBorder="1" applyFont="1">
      <alignment horizontal="center" readingOrder="0" shrinkToFit="0" vertical="center" wrapText="0"/>
    </xf>
    <xf borderId="7" fillId="8" fontId="5" numFmtId="0" xfId="0" applyAlignment="1" applyBorder="1" applyFill="1" applyFont="1">
      <alignment shrinkToFit="0" vertical="center" wrapText="0"/>
    </xf>
    <xf borderId="2" fillId="0" fontId="3" numFmtId="0" xfId="0" applyAlignment="1" applyBorder="1" applyFont="1">
      <alignment horizontal="center" vertical="center"/>
    </xf>
    <xf borderId="1" fillId="4" fontId="2" numFmtId="0" xfId="0" applyAlignment="1" applyBorder="1" applyFill="1" applyFont="1">
      <alignment horizontal="center" readingOrder="0" vertical="center"/>
    </xf>
    <xf borderId="1" fillId="9" fontId="3" numFmtId="164" xfId="0" applyAlignment="1" applyBorder="1" applyFill="1" applyFont="1" applyNumberFormat="1">
      <alignment horizontal="left" readingOrder="0" shrinkToFit="0" vertical="center" wrapText="0"/>
    </xf>
    <xf borderId="6" fillId="7" fontId="6" numFmtId="0" xfId="0" applyAlignment="1" applyBorder="1" applyFill="1" applyFont="1">
      <alignment horizontal="center" vertical="center"/>
    </xf>
    <xf borderId="7" fillId="8" fontId="1" numFmtId="0" xfId="0" applyAlignment="1" applyBorder="1" applyFill="1" applyFont="1">
      <alignment vertical="center"/>
    </xf>
    <xf borderId="2" fillId="0" fontId="7" numFmtId="0" xfId="0" applyAlignment="1" applyBorder="1" applyFont="1">
      <alignment readingOrder="0" shrinkToFit="0" vertical="center" wrapText="1"/>
    </xf>
    <xf borderId="6" fillId="0" fontId="7" numFmtId="0" xfId="0" applyAlignment="1" applyBorder="1" applyFont="1">
      <alignment horizontal="center" readingOrder="0" shrinkToFit="0" vertical="center" wrapText="0"/>
    </xf>
    <xf borderId="8" fillId="10" fontId="8" numFmtId="0" xfId="0" applyAlignment="1" applyBorder="1" applyFill="1" applyFont="1">
      <alignment horizontal="center" vertical="center"/>
    </xf>
    <xf borderId="2" fillId="0" fontId="7" numFmtId="0" xfId="0" applyAlignment="1" applyBorder="1" applyFont="1">
      <alignment shrinkToFit="0" vertical="center" wrapText="1"/>
    </xf>
    <xf borderId="9" fillId="0" fontId="4" numFmtId="0" xfId="0" applyBorder="1" applyFont="1"/>
    <xf borderId="10" fillId="7" fontId="2" numFmtId="0" xfId="0" applyAlignment="1" applyBorder="1" applyFill="1" applyFont="1">
      <alignment horizontal="center" vertical="center"/>
    </xf>
    <xf borderId="8" fillId="10" fontId="3" numFmtId="0" xfId="0" applyAlignment="1" applyBorder="1" applyFill="1" applyFont="1">
      <alignment horizontal="center" vertical="center"/>
    </xf>
    <xf borderId="2" fillId="0" fontId="9" numFmtId="49" xfId="0" applyAlignment="1" applyBorder="1" applyFont="1" applyNumberFormat="1">
      <alignment horizontal="center" readingOrder="0" shrinkToFit="0" vertical="center" wrapText="0"/>
    </xf>
    <xf borderId="10" fillId="0" fontId="3" numFmtId="0" xfId="0" applyAlignment="1" applyBorder="1" applyFont="1">
      <alignment horizontal="center" vertical="center"/>
    </xf>
    <xf borderId="8" fillId="10" fontId="2" numFmtId="0" xfId="0" applyAlignment="1" applyBorder="1" applyFill="1" applyFont="1">
      <alignment horizontal="center" vertical="center"/>
    </xf>
    <xf borderId="8" fillId="0" fontId="7" numFmtId="0" xfId="0" applyAlignment="1" applyBorder="1" applyFont="1">
      <alignment horizontal="center" readingOrder="0" shrinkToFit="0" vertical="center" wrapText="1"/>
    </xf>
    <xf borderId="8" fillId="0" fontId="7" numFmtId="0" xfId="0" applyAlignment="1" applyBorder="1" applyFont="1">
      <alignment horizontal="center" shrinkToFit="0" vertical="center" wrapText="1"/>
    </xf>
    <xf borderId="11" fillId="10" fontId="2" numFmtId="0" xfId="0" applyAlignment="1" applyBorder="1" applyFill="1" applyFont="1">
      <alignment horizontal="center" vertical="center"/>
    </xf>
    <xf borderId="11" fillId="0" fontId="7" numFmtId="0" xfId="0" applyAlignment="1" applyBorder="1" applyFont="1">
      <alignment horizontal="center" readingOrder="0" shrinkToFit="0" vertical="center" wrapText="0"/>
    </xf>
    <xf borderId="12" fillId="0" fontId="3" numFmtId="0" xfId="0" applyAlignment="1" applyBorder="1" applyFont="1">
      <alignment horizontal="center" vertical="center"/>
    </xf>
    <xf borderId="11" fillId="0" fontId="7" numFmtId="0" xfId="0" applyAlignment="1" applyBorder="1" applyFont="1">
      <alignment horizontal="center" shrinkToFit="0" vertical="center" wrapText="0"/>
    </xf>
    <xf borderId="11" fillId="10" fontId="2" numFmtId="0" xfId="0" applyAlignment="1" applyBorder="1" applyFill="1" applyFont="1">
      <alignment horizontal="center" readingOrder="0" vertical="center"/>
    </xf>
    <xf borderId="11" fillId="0" fontId="3" numFmtId="165" xfId="0" applyAlignment="1" applyBorder="1" applyFont="1" applyNumberFormat="1">
      <alignment horizontal="center" readingOrder="0" shrinkToFit="0" vertical="center" wrapText="0"/>
    </xf>
    <xf borderId="13" fillId="7" fontId="2" numFmtId="0" xfId="0" applyAlignment="1" applyBorder="1" applyFill="1" applyFont="1">
      <alignment horizontal="center" vertical="center"/>
    </xf>
    <xf borderId="11" fillId="0" fontId="3" numFmtId="165" xfId="0" applyAlignment="1" applyBorder="1" applyFont="1" applyNumberFormat="1">
      <alignment horizontal="center" shrinkToFit="0" vertical="center" wrapText="0"/>
    </xf>
    <xf borderId="14" fillId="0" fontId="3" numFmtId="0" xfId="0" applyAlignment="1" applyBorder="1" applyFont="1">
      <alignment horizontal="center" vertical="center"/>
    </xf>
    <xf borderId="13" fillId="0" fontId="3" numFmtId="0" xfId="0" applyAlignment="1" applyBorder="1" applyFont="1">
      <alignment horizontal="center" vertical="center"/>
    </xf>
    <xf borderId="11" fillId="0" fontId="3" numFmtId="165" xfId="0" applyAlignment="1" applyBorder="1" applyFont="1" applyNumberFormat="1">
      <alignment horizontal="center" readingOrder="0" shrinkToFit="0" vertical="center" wrapText="0"/>
    </xf>
    <xf borderId="11" fillId="0" fontId="3" numFmtId="165" xfId="0" applyAlignment="1" applyBorder="1" applyFont="1" applyNumberFormat="1">
      <alignment horizontal="center" shrinkToFit="0" vertical="center" wrapText="0"/>
    </xf>
    <xf borderId="8" fillId="10" fontId="2" numFmtId="0" xfId="0" applyAlignment="1" applyBorder="1" applyFill="1" applyFont="1">
      <alignment horizontal="center" readingOrder="0" vertical="center"/>
    </xf>
    <xf borderId="8" fillId="0" fontId="3" numFmtId="166" xfId="0" applyAlignment="1" applyBorder="1" applyFont="1" applyNumberFormat="1">
      <alignment horizontal="center" readingOrder="0" shrinkToFit="0" vertical="center" wrapText="0"/>
    </xf>
    <xf borderId="3" fillId="0" fontId="7" numFmtId="0" xfId="0" applyAlignment="1" applyBorder="1" applyFont="1">
      <alignment readingOrder="0" shrinkToFit="0" vertical="center" wrapText="1"/>
    </xf>
    <xf borderId="8" fillId="0" fontId="3" numFmtId="166" xfId="0" applyAlignment="1" applyBorder="1" applyFont="1" applyNumberFormat="1">
      <alignment horizontal="center" shrinkToFit="0" vertical="center" wrapText="0"/>
    </xf>
    <xf borderId="3" fillId="7" fontId="2" numFmtId="0" xfId="0" applyAlignment="1" applyBorder="1" applyFill="1" applyFont="1">
      <alignment horizontal="center" vertical="center"/>
    </xf>
    <xf borderId="3" fillId="0" fontId="3" numFmtId="0" xfId="0" applyAlignment="1" applyBorder="1" applyFont="1">
      <alignment horizontal="center" readingOrder="0" shrinkToFit="0" vertical="center" wrapText="1"/>
    </xf>
    <xf borderId="3" fillId="0" fontId="3" numFmtId="0" xfId="0" applyAlignment="1" applyBorder="1" applyFont="1">
      <alignment horizontal="center" shrinkToFit="0" vertical="center" wrapText="1"/>
    </xf>
    <xf borderId="6" fillId="0" fontId="9" numFmtId="49" xfId="0" applyAlignment="1" applyBorder="1" applyFont="1" applyNumberFormat="1">
      <alignment horizontal="center" shrinkToFit="0" vertical="center" wrapText="0"/>
    </xf>
    <xf borderId="6" fillId="0" fontId="9" numFmtId="49" xfId="0" applyAlignment="1" applyBorder="1" applyFont="1" applyNumberFormat="1">
      <alignment horizontal="center" readingOrder="0" shrinkToFit="0" vertical="center" wrapText="0"/>
    </xf>
    <xf borderId="15" fillId="7" fontId="2" numFmtId="0" xfId="0" applyAlignment="1" applyBorder="1" applyFill="1" applyFont="1">
      <alignment horizontal="center" vertical="center"/>
    </xf>
    <xf borderId="6" fillId="0" fontId="3" numFmtId="167" xfId="0" applyAlignment="1" applyBorder="1" applyFont="1" applyNumberFormat="1">
      <alignment horizontal="center" readingOrder="0" shrinkToFit="0" vertical="center" wrapText="0"/>
    </xf>
    <xf borderId="16" fillId="0" fontId="4" numFmtId="0" xfId="0" applyBorder="1" applyFont="1"/>
    <xf borderId="13" fillId="0" fontId="3" numFmtId="168" xfId="0" applyAlignment="1" applyBorder="1" applyFont="1" applyNumberFormat="1">
      <alignment horizontal="center" readingOrder="0" shrinkToFit="0" vertical="center" wrapText="0"/>
    </xf>
    <xf borderId="17" fillId="11" fontId="10" numFmtId="0" xfId="0" applyAlignment="1" applyBorder="1" applyFill="1" applyFont="1">
      <alignment vertical="center"/>
    </xf>
    <xf borderId="18" fillId="12" fontId="1" numFmtId="0" xfId="0" applyAlignment="1" applyBorder="1" applyFill="1" applyFont="1">
      <alignment vertical="center"/>
    </xf>
    <xf borderId="19" fillId="13" fontId="3" numFmtId="0" xfId="0" applyAlignment="1" applyBorder="1" applyFill="1" applyFont="1">
      <alignment horizontal="center" vertical="center"/>
    </xf>
    <xf borderId="17" fillId="0" fontId="11" numFmtId="0" xfId="0" applyAlignment="1" applyBorder="1" applyFont="1">
      <alignment horizontal="center" readingOrder="0" shrinkToFit="0" vertical="center" wrapText="1"/>
    </xf>
    <xf borderId="20" fillId="0" fontId="11" numFmtId="0" xfId="0" applyAlignment="1" applyBorder="1" applyFont="1">
      <alignment horizontal="center" readingOrder="0" shrinkToFit="0" vertical="center" wrapText="1"/>
    </xf>
    <xf borderId="21" fillId="0" fontId="7" numFmtId="0" xfId="0" applyAlignment="1" applyBorder="1" applyFont="1">
      <alignment horizontal="center" readingOrder="0" vertical="center"/>
    </xf>
    <xf borderId="18" fillId="0" fontId="7" numFmtId="0" xfId="0" applyAlignment="1" applyBorder="1" applyFont="1">
      <alignment horizontal="left" readingOrder="0" vertical="center"/>
    </xf>
    <xf borderId="22" fillId="0" fontId="4" numFmtId="0" xfId="0" applyBorder="1" applyFont="1"/>
    <xf borderId="20" fillId="0" fontId="11" numFmtId="0" xfId="0" applyAlignment="1" applyBorder="1" applyFont="1">
      <alignment horizontal="center" shrinkToFit="0" vertical="center" wrapText="1"/>
    </xf>
    <xf borderId="21" fillId="0" fontId="7" numFmtId="0" xfId="0" applyAlignment="1" applyBorder="1" applyFont="1">
      <alignment horizontal="left" readingOrder="0" shrinkToFit="0" vertical="center" wrapText="1"/>
    </xf>
    <xf borderId="23" fillId="0" fontId="4" numFmtId="0" xfId="0" applyBorder="1" applyFont="1"/>
    <xf borderId="24" fillId="0" fontId="4" numFmtId="0" xfId="0" applyBorder="1" applyFont="1"/>
    <xf borderId="17" fillId="0" fontId="11" numFmtId="0" xfId="0" applyAlignment="1" applyBorder="1" applyFont="1">
      <alignment horizontal="center" shrinkToFit="0" vertical="center" wrapText="1"/>
    </xf>
    <xf borderId="25" fillId="0" fontId="4" numFmtId="0" xfId="0" applyBorder="1" applyFont="1"/>
    <xf borderId="26" fillId="0" fontId="4" numFmtId="0" xfId="0" applyBorder="1" applyFont="1"/>
    <xf borderId="27" fillId="0" fontId="12" numFmtId="0" xfId="0" applyAlignment="1" applyBorder="1" applyFont="1">
      <alignment horizontal="left" readingOrder="0" vertical="bottom"/>
    </xf>
    <xf borderId="27" fillId="0" fontId="13" numFmtId="0" xfId="0" applyAlignment="1" applyBorder="1" applyFont="1">
      <alignment horizontal="left" readingOrder="0" vertical="bottom"/>
    </xf>
    <xf borderId="27" fillId="0" fontId="14" numFmtId="0" xfId="0" applyAlignment="1" applyBorder="1" applyFont="1">
      <alignment horizontal="left" vertical="bottom"/>
    </xf>
    <xf borderId="0" fillId="0" fontId="15" numFmtId="0" xfId="0" applyAlignment="1" applyFont="1">
      <alignment horizontal="left" vertical="center"/>
    </xf>
    <xf borderId="28" fillId="5" fontId="1" numFmtId="0" xfId="0" applyAlignment="1" applyBorder="1" applyFill="1" applyFont="1">
      <alignment vertical="center"/>
    </xf>
    <xf borderId="29" fillId="5" fontId="3" numFmtId="0" xfId="0" applyBorder="1" applyFill="1" applyFont="1"/>
    <xf borderId="6" fillId="0" fontId="3" numFmtId="0" xfId="0" applyAlignment="1" applyBorder="1" applyFont="1">
      <alignment horizontal="center" shrinkToFit="0" vertical="center" wrapText="0"/>
    </xf>
    <xf borderId="6" fillId="0" fontId="7" numFmtId="0" xfId="0" applyAlignment="1" applyBorder="1" applyFont="1">
      <alignment horizontal="center" shrinkToFit="0" vertical="center" wrapText="1"/>
    </xf>
    <xf borderId="30" fillId="0" fontId="16" numFmtId="0" xfId="0" applyAlignment="1" applyBorder="1" applyFont="1">
      <alignment vertical="bottom"/>
    </xf>
    <xf borderId="30" fillId="0" fontId="16" numFmtId="0" xfId="0" applyAlignment="1" applyBorder="1" applyFont="1">
      <alignment vertical="bottom"/>
    </xf>
    <xf borderId="31" fillId="14" fontId="16" numFmtId="0" xfId="0" applyAlignment="1" applyBorder="1" applyFill="1" applyFont="1">
      <alignment vertical="bottom"/>
    </xf>
    <xf borderId="32" fillId="14" fontId="16" numFmtId="0" xfId="0" applyAlignment="1" applyBorder="1" applyFill="1" applyFont="1">
      <alignment vertical="bottom"/>
    </xf>
    <xf borderId="32" fillId="14" fontId="17" numFmtId="0" xfId="0" applyAlignment="1" applyBorder="1" applyFill="1" applyFont="1">
      <alignment horizontal="center" vertical="bottom"/>
    </xf>
    <xf borderId="32" fillId="14" fontId="17" numFmtId="0" xfId="0" applyAlignment="1" applyBorder="1" applyFill="1" applyFont="1">
      <alignment horizontal="center" vertical="bottom"/>
    </xf>
    <xf borderId="31" fillId="0" fontId="18" numFmtId="0" xfId="0" applyAlignment="1" applyBorder="1" applyFont="1">
      <alignment vertical="bottom"/>
    </xf>
    <xf borderId="32" fillId="0" fontId="16" numFmtId="0" xfId="0" applyAlignment="1" applyBorder="1" applyFont="1">
      <alignment vertical="bottom"/>
    </xf>
    <xf borderId="32" fillId="0" fontId="16" numFmtId="0" xfId="0" applyAlignment="1" applyBorder="1" applyFont="1">
      <alignment horizontal="center" readingOrder="0"/>
    </xf>
    <xf borderId="32" fillId="0" fontId="16" numFmtId="0" xfId="0" applyAlignment="1" applyBorder="1" applyFont="1">
      <alignment readingOrder="0" vertical="bottom"/>
    </xf>
    <xf borderId="0" fillId="0" fontId="16" numFmtId="0" xfId="0" applyAlignment="1" applyFont="1">
      <alignment vertical="bottom"/>
    </xf>
    <xf borderId="0" fillId="0" fontId="16" numFmtId="0" xfId="0" applyAlignment="1" applyFont="1">
      <alignment horizontal="center" vertical="bottom"/>
    </xf>
    <xf borderId="0" fillId="0" fontId="3" numFmtId="169" xfId="0" applyAlignment="1" applyFont="1" applyNumberFormat="1">
      <alignment readingOrder="0"/>
    </xf>
    <xf borderId="0" fillId="0" fontId="3" numFmtId="14" xfId="0" applyAlignment="1" applyFont="1" applyNumberFormat="1">
      <alignment readingOrder="0"/>
    </xf>
    <xf borderId="1" fillId="2" fontId="1" numFmtId="0" xfId="0" applyAlignment="1" applyBorder="1" applyFill="1" applyFont="1">
      <alignment horizontal="center" vertical="center"/>
    </xf>
    <xf borderId="0" fillId="0" fontId="3" numFmtId="0" xfId="0" applyAlignment="1" applyFont="1">
      <alignment horizontal="center" vertical="center"/>
    </xf>
    <xf borderId="33" fillId="4" fontId="2" numFmtId="0" xfId="0" applyAlignment="1" applyBorder="1" applyFill="1" applyFont="1">
      <alignment horizontal="center" vertical="center"/>
    </xf>
    <xf borderId="3" fillId="0" fontId="3" numFmtId="0" xfId="0" applyAlignment="1" applyBorder="1" applyFont="1">
      <alignment readingOrder="0" shrinkToFit="0" vertical="center" wrapText="0"/>
    </xf>
    <xf borderId="6" fillId="0" fontId="3" numFmtId="0" xfId="0" applyAlignment="1" applyBorder="1" applyFont="1">
      <alignment readingOrder="0" shrinkToFit="0" vertical="center" wrapText="1"/>
    </xf>
    <xf borderId="33" fillId="0" fontId="3" numFmtId="0" xfId="0" applyAlignment="1" applyBorder="1" applyFont="1">
      <alignment readingOrder="0" shrinkToFit="0" vertical="center" wrapText="0"/>
    </xf>
    <xf borderId="10" fillId="0" fontId="4" numFmtId="0" xfId="0" applyBorder="1" applyFont="1"/>
    <xf borderId="34" fillId="0" fontId="3" numFmtId="0" xfId="0" applyAlignment="1" applyBorder="1" applyFont="1">
      <alignment readingOrder="0" shrinkToFit="0" vertical="center" wrapText="0"/>
    </xf>
    <xf borderId="4" fillId="4" fontId="2" numFmtId="0" xfId="0" applyAlignment="1" applyBorder="1" applyFill="1" applyFont="1">
      <alignment horizontal="center" vertical="center"/>
    </xf>
    <xf borderId="35" fillId="0" fontId="3" numFmtId="0" xfId="0" applyAlignment="1" applyBorder="1" applyFont="1">
      <alignment readingOrder="0" shrinkToFit="0" vertical="center" wrapText="0"/>
    </xf>
    <xf borderId="3" fillId="4" fontId="2" numFmtId="0" xfId="0" applyAlignment="1" applyBorder="1" applyFill="1" applyFont="1">
      <alignment horizontal="center" readingOrder="0" vertical="center"/>
    </xf>
    <xf borderId="3" fillId="0" fontId="3" numFmtId="164" xfId="0" applyAlignment="1" applyBorder="1" applyFont="1" applyNumberFormat="1">
      <alignment horizontal="left" readingOrder="0" shrinkToFit="0" vertical="center" wrapText="0"/>
    </xf>
    <xf borderId="13" fillId="0" fontId="4" numFmtId="0" xfId="0" applyBorder="1" applyFont="1"/>
    <xf borderId="3" fillId="0" fontId="7" numFmtId="0" xfId="0" applyAlignment="1" applyBorder="1" applyFont="1">
      <alignment horizontal="left" shrinkToFit="0" vertical="center" wrapText="1"/>
    </xf>
    <xf borderId="3" fillId="5" fontId="1" numFmtId="0" xfId="0" applyAlignment="1" applyBorder="1" applyFill="1" applyFont="1">
      <alignment horizontal="center" vertical="center"/>
    </xf>
    <xf borderId="2" fillId="3" fontId="1" numFmtId="0" xfId="0" applyAlignment="1" applyBorder="1" applyFill="1" applyFont="1">
      <alignment horizontal="center" vertical="center"/>
    </xf>
    <xf borderId="2" fillId="0" fontId="19" numFmtId="49" xfId="0" applyAlignment="1" applyBorder="1" applyFont="1" applyNumberFormat="1">
      <alignment horizontal="center" readingOrder="0" shrinkToFit="0" vertical="center" wrapText="0"/>
    </xf>
    <xf borderId="6" fillId="0" fontId="20" numFmtId="0" xfId="0" applyAlignment="1" applyBorder="1" applyFont="1">
      <alignment horizontal="center" shrinkToFit="0" vertical="center" wrapText="0"/>
    </xf>
    <xf borderId="6" fillId="0" fontId="20" numFmtId="0" xfId="0" applyAlignment="1" applyBorder="1" applyFont="1">
      <alignment horizontal="center" readingOrder="0" shrinkToFit="0" vertical="center" wrapText="0"/>
    </xf>
    <xf borderId="6" fillId="0" fontId="3" numFmtId="167" xfId="0" applyAlignment="1" applyBorder="1" applyFont="1" applyNumberFormat="1">
      <alignment horizontal="center" shrinkToFit="0" vertical="center" wrapText="0"/>
    </xf>
    <xf borderId="6" fillId="0" fontId="20" numFmtId="170" xfId="0" applyAlignment="1" applyBorder="1" applyFont="1" applyNumberFormat="1">
      <alignment horizontal="center" readingOrder="0" shrinkToFit="0" vertical="center" wrapText="0"/>
    </xf>
    <xf borderId="7" fillId="8" fontId="5" numFmtId="0" xfId="0" applyAlignment="1" applyBorder="1" applyFill="1" applyFont="1">
      <alignment horizontal="center" shrinkToFit="0" vertical="center" wrapText="0"/>
    </xf>
    <xf borderId="16" fillId="7" fontId="2" numFmtId="0" xfId="0" applyAlignment="1" applyBorder="1" applyFill="1" applyFont="1">
      <alignment horizontal="center" readingOrder="0" vertical="center"/>
    </xf>
    <xf borderId="13" fillId="0" fontId="3" numFmtId="168" xfId="0" applyAlignment="1" applyBorder="1" applyFont="1" applyNumberFormat="1">
      <alignment horizontal="center" readingOrder="0" shrinkToFit="0" vertical="center" wrapText="0"/>
    </xf>
    <xf borderId="7" fillId="8" fontId="1" numFmtId="0" xfId="0" applyAlignment="1" applyBorder="1" applyFill="1" applyFont="1">
      <alignment horizontal="center" vertical="center"/>
    </xf>
    <xf borderId="13" fillId="0" fontId="3" numFmtId="168" xfId="0" applyAlignment="1" applyBorder="1" applyFont="1" applyNumberFormat="1">
      <alignment horizontal="center" shrinkToFit="0" vertical="center" wrapText="0"/>
    </xf>
    <xf borderId="36" fillId="3" fontId="1" numFmtId="0" xfId="0" applyAlignment="1" applyBorder="1" applyFill="1" applyFont="1">
      <alignment vertical="center"/>
    </xf>
    <xf borderId="37" fillId="3" fontId="3" numFmtId="0" xfId="0" applyBorder="1" applyFill="1" applyFont="1"/>
    <xf borderId="2" fillId="0" fontId="7" numFmtId="0" xfId="0" applyAlignment="1" applyBorder="1" applyFont="1">
      <alignment horizontal="left" shrinkToFit="0" vertical="center" wrapText="1"/>
    </xf>
    <xf borderId="2" fillId="0" fontId="9" numFmtId="49" xfId="0" applyAlignment="1" applyBorder="1" applyFont="1" applyNumberFormat="1">
      <alignment horizontal="center" shrinkToFit="0" vertical="center" wrapText="0"/>
    </xf>
    <xf borderId="38" fillId="8" fontId="3" numFmtId="0" xfId="0" applyBorder="1" applyFill="1" applyFont="1"/>
    <xf borderId="17" fillId="11" fontId="10" numFmtId="0" xfId="0" applyAlignment="1" applyBorder="1" applyFill="1" applyFont="1">
      <alignment horizontal="center" vertical="center"/>
    </xf>
    <xf borderId="18" fillId="12" fontId="1" numFmtId="0" xfId="0" applyAlignment="1" applyBorder="1" applyFill="1" applyFont="1">
      <alignment horizontal="center" vertical="center"/>
    </xf>
    <xf borderId="39" fillId="0" fontId="7" numFmtId="0" xfId="0" applyAlignment="1" applyBorder="1" applyFont="1">
      <alignment horizontal="left" readingOrder="0" shrinkToFit="0" vertical="center" wrapText="1"/>
    </xf>
    <xf borderId="6" fillId="0" fontId="3" numFmtId="0" xfId="0" applyAlignment="1" applyBorder="1" applyFont="1">
      <alignment horizontal="center" readingOrder="0" shrinkToFit="0" vertical="center" wrapText="0"/>
    </xf>
    <xf borderId="6" fillId="0" fontId="7" numFmtId="0" xfId="0" applyAlignment="1" applyBorder="1" applyFont="1">
      <alignment horizontal="center" readingOrder="0" shrinkToFit="0" vertical="center" wrapText="1"/>
    </xf>
    <xf borderId="20" fillId="11" fontId="1" numFmtId="0" xfId="0" applyAlignment="1" applyBorder="1" applyFill="1" applyFont="1">
      <alignment vertical="center"/>
    </xf>
    <xf borderId="40" fillId="11" fontId="3" numFmtId="0" xfId="0" applyBorder="1" applyFill="1" applyFont="1"/>
    <xf borderId="0" fillId="12" fontId="1" numFmtId="0" xfId="0" applyAlignment="1" applyFill="1" applyFont="1">
      <alignment vertical="center"/>
    </xf>
    <xf borderId="0" fillId="12" fontId="3" numFmtId="0" xfId="0" applyFill="1" applyFont="1"/>
    <xf borderId="18" fillId="0" fontId="7" numFmtId="0" xfId="0" applyAlignment="1" applyBorder="1" applyFont="1">
      <alignment horizontal="center" vertical="center"/>
    </xf>
    <xf borderId="41" fillId="0" fontId="7" numFmtId="0" xfId="0" applyAlignment="1" applyBorder="1" applyFont="1">
      <alignment horizontal="left" vertical="center"/>
    </xf>
    <xf borderId="42" fillId="0" fontId="4" numFmtId="0" xfId="0" applyBorder="1" applyFont="1"/>
    <xf borderId="3" fillId="0" fontId="7" numFmtId="0" xfId="0" applyAlignment="1" applyBorder="1" applyFont="1">
      <alignment horizontal="left" readingOrder="0" shrinkToFit="0" vertical="center" wrapText="1"/>
    </xf>
    <xf borderId="21" fillId="0" fontId="7" numFmtId="0" xfId="0" applyAlignment="1" applyBorder="1" applyFont="1">
      <alignment horizontal="left" shrinkToFit="0" vertical="center" wrapText="1"/>
    </xf>
    <xf borderId="43" fillId="0" fontId="4" numFmtId="0" xfId="0" applyBorder="1" applyFont="1"/>
    <xf borderId="6" fillId="0" fontId="20" numFmtId="49" xfId="0" applyAlignment="1" applyBorder="1" applyFont="1" applyNumberFormat="1">
      <alignment horizontal="center" shrinkToFit="0" vertical="center" wrapText="0"/>
    </xf>
    <xf borderId="6" fillId="0" fontId="20" numFmtId="49" xfId="0" applyAlignment="1" applyBorder="1" applyFont="1" applyNumberFormat="1">
      <alignment horizontal="center" readingOrder="0" shrinkToFit="0" vertical="center" wrapText="0"/>
    </xf>
    <xf borderId="44" fillId="0" fontId="4" numFmtId="0" xfId="0" applyBorder="1" applyFont="1"/>
    <xf borderId="34" fillId="2" fontId="1" numFmtId="0" xfId="0" applyAlignment="1" applyBorder="1" applyFill="1" applyFont="1">
      <alignment vertical="center"/>
    </xf>
    <xf borderId="6" fillId="0" fontId="3" numFmtId="171" xfId="0" applyAlignment="1" applyBorder="1" applyFont="1" applyNumberFormat="1">
      <alignment horizontal="center" readingOrder="0" shrinkToFit="0" vertical="center" wrapText="0"/>
    </xf>
    <xf borderId="45" fillId="2" fontId="3" numFmtId="0" xfId="0" applyBorder="1" applyFill="1" applyFont="1"/>
    <xf borderId="34" fillId="0" fontId="3" numFmtId="0" xfId="0" applyAlignment="1" applyBorder="1" applyFont="1">
      <alignment shrinkToFit="0" vertical="center" wrapText="0"/>
    </xf>
    <xf borderId="46" fillId="0" fontId="4" numFmtId="0" xfId="0" applyBorder="1" applyFont="1"/>
    <xf borderId="45" fillId="0" fontId="4" numFmtId="0" xfId="0" applyBorder="1" applyFont="1"/>
    <xf borderId="35" fillId="0" fontId="3" numFmtId="0" xfId="0" applyAlignment="1" applyBorder="1" applyFont="1">
      <alignment shrinkToFit="0" vertical="center" wrapText="1"/>
    </xf>
    <xf borderId="47" fillId="0" fontId="4" numFmtId="0" xfId="0" applyBorder="1" applyFont="1"/>
    <xf borderId="48" fillId="0" fontId="4" numFmtId="0" xfId="0" applyBorder="1" applyFont="1"/>
    <xf borderId="49" fillId="0" fontId="4" numFmtId="0" xfId="0" applyBorder="1" applyFont="1"/>
    <xf borderId="50" fillId="0" fontId="4" numFmtId="0" xfId="0" applyBorder="1" applyFont="1"/>
    <xf borderId="2" fillId="0" fontId="7" numFmtId="0" xfId="0" applyAlignment="1" applyBorder="1" applyFont="1">
      <alignment horizontal="left" readingOrder="0" shrinkToFit="0" vertical="center" wrapText="1"/>
    </xf>
    <xf borderId="34" fillId="0" fontId="3" numFmtId="164" xfId="0" applyAlignment="1" applyBorder="1" applyFont="1" applyNumberFormat="1">
      <alignment horizontal="left" shrinkToFit="0" vertical="center" wrapText="0"/>
    </xf>
    <xf borderId="33" fillId="0" fontId="4" numFmtId="0" xfId="0" applyBorder="1" applyFont="1"/>
    <xf borderId="51" fillId="0" fontId="4" numFmtId="0" xfId="0" applyBorder="1" applyFont="1"/>
    <xf borderId="52" fillId="0" fontId="4" numFmtId="0" xfId="0" applyBorder="1" applyFont="1"/>
    <xf borderId="8" fillId="0" fontId="3" numFmtId="172" xfId="0" applyAlignment="1" applyBorder="1" applyFont="1" applyNumberFormat="1">
      <alignment horizontal="center" readingOrder="0" shrinkToFit="0" vertical="center" wrapText="0"/>
    </xf>
    <xf borderId="8" fillId="0" fontId="3" numFmtId="172" xfId="0" applyAlignment="1" applyBorder="1" applyFont="1" applyNumberFormat="1">
      <alignment horizontal="center" shrinkToFit="0" vertical="center" wrapText="0"/>
    </xf>
    <xf borderId="8" fillId="0" fontId="3" numFmtId="172" xfId="0" applyAlignment="1" applyBorder="1" applyFont="1" applyNumberFormat="1">
      <alignment horizontal="center" readingOrder="0" shrinkToFit="0" vertical="center" wrapText="0"/>
    </xf>
    <xf borderId="8" fillId="0" fontId="3" numFmtId="172" xfId="0" applyAlignment="1" applyBorder="1" applyFont="1" applyNumberFormat="1">
      <alignment horizontal="center" shrinkToFit="0" vertical="center" wrapText="0"/>
    </xf>
    <xf borderId="18" fillId="0" fontId="7" numFmtId="0" xfId="0" applyAlignment="1" applyBorder="1" applyFont="1">
      <alignment horizontal="center" readingOrder="0" vertical="center"/>
    </xf>
    <xf borderId="41" fillId="0" fontId="7" numFmtId="0" xfId="0" applyAlignment="1" applyBorder="1" applyFont="1">
      <alignment horizontal="left" readingOrder="0" vertical="center"/>
    </xf>
    <xf borderId="35" fillId="0" fontId="3" numFmtId="0" xfId="0" applyAlignment="1" applyBorder="1" applyFont="1">
      <alignment readingOrder="0" shrinkToFit="0" vertical="center" wrapText="1"/>
    </xf>
    <xf borderId="34" fillId="0" fontId="3" numFmtId="14" xfId="0" applyAlignment="1" applyBorder="1" applyFont="1" applyNumberFormat="1">
      <alignment horizontal="left" readingOrder="0" shrinkToFit="0" vertical="center" wrapText="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0.xml.rels><?xml version="1.0" encoding="UTF-8" standalone="yes"?><Relationships xmlns="http://schemas.openxmlformats.org/package/2006/relationships"><Relationship Id="rId11" Type="http://schemas.openxmlformats.org/officeDocument/2006/relationships/image" Target="../media/image17.jpg"/><Relationship Id="rId10" Type="http://schemas.openxmlformats.org/officeDocument/2006/relationships/image" Target="../media/image5.jpg"/><Relationship Id="rId13" Type="http://schemas.openxmlformats.org/officeDocument/2006/relationships/image" Target="../media/image9.jpg"/><Relationship Id="rId12" Type="http://schemas.openxmlformats.org/officeDocument/2006/relationships/image" Target="../media/image7.jpg"/><Relationship Id="rId1" Type="http://schemas.openxmlformats.org/officeDocument/2006/relationships/image" Target="../media/image16.jpg"/><Relationship Id="rId2" Type="http://schemas.openxmlformats.org/officeDocument/2006/relationships/image" Target="../media/image15.jpg"/><Relationship Id="rId3" Type="http://schemas.openxmlformats.org/officeDocument/2006/relationships/image" Target="../media/image2.jpg"/><Relationship Id="rId4" Type="http://schemas.openxmlformats.org/officeDocument/2006/relationships/image" Target="../media/image11.jpg"/><Relationship Id="rId9" Type="http://schemas.openxmlformats.org/officeDocument/2006/relationships/image" Target="../media/image8.jpg"/><Relationship Id="rId15" Type="http://schemas.openxmlformats.org/officeDocument/2006/relationships/image" Target="../media/image18.jpg"/><Relationship Id="rId14" Type="http://schemas.openxmlformats.org/officeDocument/2006/relationships/image" Target="../media/image10.jpg"/><Relationship Id="rId16" Type="http://schemas.openxmlformats.org/officeDocument/2006/relationships/image" Target="../media/image12.jpg"/><Relationship Id="rId5" Type="http://schemas.openxmlformats.org/officeDocument/2006/relationships/image" Target="../media/image6.jpg"/><Relationship Id="rId6" Type="http://schemas.openxmlformats.org/officeDocument/2006/relationships/image" Target="../media/image13.jpg"/><Relationship Id="rId7" Type="http://schemas.openxmlformats.org/officeDocument/2006/relationships/image" Target="../media/image1.jpg"/><Relationship Id="rId8" Type="http://schemas.openxmlformats.org/officeDocument/2006/relationships/image" Target="../media/image14.jpg"/></Relationships>
</file>

<file path=xl/drawings/_rels/drawing2.xml.rels><?xml version="1.0" encoding="UTF-8" standalone="yes"?><Relationships xmlns="http://schemas.openxmlformats.org/package/2006/relationships"><Relationship Id="rId11" Type="http://schemas.openxmlformats.org/officeDocument/2006/relationships/image" Target="../media/image17.jpg"/><Relationship Id="rId10" Type="http://schemas.openxmlformats.org/officeDocument/2006/relationships/image" Target="../media/image5.jpg"/><Relationship Id="rId13" Type="http://schemas.openxmlformats.org/officeDocument/2006/relationships/image" Target="../media/image9.jpg"/><Relationship Id="rId12" Type="http://schemas.openxmlformats.org/officeDocument/2006/relationships/image" Target="../media/image7.jpg"/><Relationship Id="rId1" Type="http://schemas.openxmlformats.org/officeDocument/2006/relationships/image" Target="../media/image16.jpg"/><Relationship Id="rId2" Type="http://schemas.openxmlformats.org/officeDocument/2006/relationships/image" Target="../media/image15.jpg"/><Relationship Id="rId3" Type="http://schemas.openxmlformats.org/officeDocument/2006/relationships/image" Target="../media/image2.jpg"/><Relationship Id="rId4" Type="http://schemas.openxmlformats.org/officeDocument/2006/relationships/image" Target="../media/image11.jpg"/><Relationship Id="rId9" Type="http://schemas.openxmlformats.org/officeDocument/2006/relationships/image" Target="../media/image8.jpg"/><Relationship Id="rId15" Type="http://schemas.openxmlformats.org/officeDocument/2006/relationships/image" Target="../media/image18.jpg"/><Relationship Id="rId14" Type="http://schemas.openxmlformats.org/officeDocument/2006/relationships/image" Target="../media/image10.jpg"/><Relationship Id="rId16" Type="http://schemas.openxmlformats.org/officeDocument/2006/relationships/image" Target="../media/image12.jpg"/><Relationship Id="rId5" Type="http://schemas.openxmlformats.org/officeDocument/2006/relationships/image" Target="../media/image6.jpg"/><Relationship Id="rId6" Type="http://schemas.openxmlformats.org/officeDocument/2006/relationships/image" Target="../media/image13.jpg"/><Relationship Id="rId7" Type="http://schemas.openxmlformats.org/officeDocument/2006/relationships/image" Target="../media/image1.jpg"/><Relationship Id="rId8" Type="http://schemas.openxmlformats.org/officeDocument/2006/relationships/image" Target="../media/image14.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3</xdr:row>
      <xdr:rowOff>0</xdr:rowOff>
    </xdr:from>
    <xdr:ext cx="1247775" cy="809625"/>
    <xdr:pic>
      <xdr:nvPicPr>
        <xdr:cNvPr id="0" name="image16.jp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0</xdr:colOff>
      <xdr:row>3</xdr:row>
      <xdr:rowOff>0</xdr:rowOff>
    </xdr:from>
    <xdr:ext cx="1247775" cy="809625"/>
    <xdr:pic>
      <xdr:nvPicPr>
        <xdr:cNvPr id="0" name="image15.jpg"/>
        <xdr:cNvPicPr preferRelativeResize="0"/>
      </xdr:nvPicPr>
      <xdr:blipFill>
        <a:blip cstate="print" r:embed="rId2"/>
        <a:stretch>
          <a:fillRect/>
        </a:stretch>
      </xdr:blipFill>
      <xdr:spPr>
        <a:prstGeom prst="rect">
          <a:avLst/>
        </a:prstGeom>
        <a:noFill/>
      </xdr:spPr>
    </xdr:pic>
    <xdr:clientData fLocksWithSheet="0"/>
  </xdr:oneCellAnchor>
  <xdr:oneCellAnchor>
    <xdr:from>
      <xdr:col>3</xdr:col>
      <xdr:colOff>0</xdr:colOff>
      <xdr:row>3</xdr:row>
      <xdr:rowOff>0</xdr:rowOff>
    </xdr:from>
    <xdr:ext cx="1247775" cy="809625"/>
    <xdr:pic>
      <xdr:nvPicPr>
        <xdr:cNvPr id="0" name="image2.jp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0</xdr:colOff>
      <xdr:row>3</xdr:row>
      <xdr:rowOff>0</xdr:rowOff>
    </xdr:from>
    <xdr:ext cx="1247775" cy="809625"/>
    <xdr:pic>
      <xdr:nvPicPr>
        <xdr:cNvPr id="0" name="image11.jpg"/>
        <xdr:cNvPicPr preferRelativeResize="0"/>
      </xdr:nvPicPr>
      <xdr:blipFill>
        <a:blip cstate="print" r:embed="rId4"/>
        <a:stretch>
          <a:fillRect/>
        </a:stretch>
      </xdr:blipFill>
      <xdr:spPr>
        <a:prstGeom prst="rect">
          <a:avLst/>
        </a:prstGeom>
        <a:noFill/>
      </xdr:spPr>
    </xdr:pic>
    <xdr:clientData fLocksWithSheet="0"/>
  </xdr:oneCellAnchor>
  <xdr:oneCellAnchor>
    <xdr:from>
      <xdr:col>5</xdr:col>
      <xdr:colOff>0</xdr:colOff>
      <xdr:row>3</xdr:row>
      <xdr:rowOff>0</xdr:rowOff>
    </xdr:from>
    <xdr:ext cx="1247775" cy="809625"/>
    <xdr:pic>
      <xdr:nvPicPr>
        <xdr:cNvPr id="0" name="image6.jpg"/>
        <xdr:cNvPicPr preferRelativeResize="0"/>
      </xdr:nvPicPr>
      <xdr:blipFill>
        <a:blip cstate="print" r:embed="rId5"/>
        <a:stretch>
          <a:fillRect/>
        </a:stretch>
      </xdr:blipFill>
      <xdr:spPr>
        <a:prstGeom prst="rect">
          <a:avLst/>
        </a:prstGeom>
        <a:noFill/>
      </xdr:spPr>
    </xdr:pic>
    <xdr:clientData fLocksWithSheet="0"/>
  </xdr:oneCellAnchor>
  <xdr:oneCellAnchor>
    <xdr:from>
      <xdr:col>6</xdr:col>
      <xdr:colOff>0</xdr:colOff>
      <xdr:row>3</xdr:row>
      <xdr:rowOff>0</xdr:rowOff>
    </xdr:from>
    <xdr:ext cx="1247775" cy="809625"/>
    <xdr:pic>
      <xdr:nvPicPr>
        <xdr:cNvPr id="0" name="image13.jpg"/>
        <xdr:cNvPicPr preferRelativeResize="0"/>
      </xdr:nvPicPr>
      <xdr:blipFill>
        <a:blip cstate="print" r:embed="rId6"/>
        <a:stretch>
          <a:fillRect/>
        </a:stretch>
      </xdr:blipFill>
      <xdr:spPr>
        <a:prstGeom prst="rect">
          <a:avLst/>
        </a:prstGeom>
        <a:noFill/>
      </xdr:spPr>
    </xdr:pic>
    <xdr:clientData fLocksWithSheet="0"/>
  </xdr:oneCellAnchor>
  <xdr:oneCellAnchor>
    <xdr:from>
      <xdr:col>1</xdr:col>
      <xdr:colOff>0</xdr:colOff>
      <xdr:row>5</xdr:row>
      <xdr:rowOff>0</xdr:rowOff>
    </xdr:from>
    <xdr:ext cx="1247775" cy="809625"/>
    <xdr:pic>
      <xdr:nvPicPr>
        <xdr:cNvPr id="0" name="image1.jpg"/>
        <xdr:cNvPicPr preferRelativeResize="0"/>
      </xdr:nvPicPr>
      <xdr:blipFill>
        <a:blip cstate="print" r:embed="rId7"/>
        <a:stretch>
          <a:fillRect/>
        </a:stretch>
      </xdr:blipFill>
      <xdr:spPr>
        <a:prstGeom prst="rect">
          <a:avLst/>
        </a:prstGeom>
        <a:noFill/>
      </xdr:spPr>
    </xdr:pic>
    <xdr:clientData fLocksWithSheet="0"/>
  </xdr:oneCellAnchor>
  <xdr:oneCellAnchor>
    <xdr:from>
      <xdr:col>2</xdr:col>
      <xdr:colOff>0</xdr:colOff>
      <xdr:row>5</xdr:row>
      <xdr:rowOff>0</xdr:rowOff>
    </xdr:from>
    <xdr:ext cx="1247775" cy="809625"/>
    <xdr:pic>
      <xdr:nvPicPr>
        <xdr:cNvPr id="0" name="image3.jpg"/>
        <xdr:cNvPicPr preferRelativeResize="0"/>
      </xdr:nvPicPr>
      <xdr:blipFill>
        <a:blip cstate="print" r:embed="rId7"/>
        <a:stretch>
          <a:fillRect/>
        </a:stretch>
      </xdr:blipFill>
      <xdr:spPr>
        <a:prstGeom prst="rect">
          <a:avLst/>
        </a:prstGeom>
        <a:noFill/>
      </xdr:spPr>
    </xdr:pic>
    <xdr:clientData fLocksWithSheet="0"/>
  </xdr:oneCellAnchor>
  <xdr:oneCellAnchor>
    <xdr:from>
      <xdr:col>3</xdr:col>
      <xdr:colOff>0</xdr:colOff>
      <xdr:row>5</xdr:row>
      <xdr:rowOff>0</xdr:rowOff>
    </xdr:from>
    <xdr:ext cx="1247775" cy="809625"/>
    <xdr:pic>
      <xdr:nvPicPr>
        <xdr:cNvPr id="0" name="image14.jpg"/>
        <xdr:cNvPicPr preferRelativeResize="0"/>
      </xdr:nvPicPr>
      <xdr:blipFill>
        <a:blip cstate="print" r:embed="rId8"/>
        <a:stretch>
          <a:fillRect/>
        </a:stretch>
      </xdr:blipFill>
      <xdr:spPr>
        <a:prstGeom prst="rect">
          <a:avLst/>
        </a:prstGeom>
        <a:noFill/>
      </xdr:spPr>
    </xdr:pic>
    <xdr:clientData fLocksWithSheet="0"/>
  </xdr:oneCellAnchor>
  <xdr:oneCellAnchor>
    <xdr:from>
      <xdr:col>4</xdr:col>
      <xdr:colOff>0</xdr:colOff>
      <xdr:row>5</xdr:row>
      <xdr:rowOff>0</xdr:rowOff>
    </xdr:from>
    <xdr:ext cx="1247775" cy="809625"/>
    <xdr:pic>
      <xdr:nvPicPr>
        <xdr:cNvPr id="0" name="image8.jpg"/>
        <xdr:cNvPicPr preferRelativeResize="0"/>
      </xdr:nvPicPr>
      <xdr:blipFill>
        <a:blip cstate="print" r:embed="rId9"/>
        <a:stretch>
          <a:fillRect/>
        </a:stretch>
      </xdr:blipFill>
      <xdr:spPr>
        <a:prstGeom prst="rect">
          <a:avLst/>
        </a:prstGeom>
        <a:noFill/>
      </xdr:spPr>
    </xdr:pic>
    <xdr:clientData fLocksWithSheet="0"/>
  </xdr:oneCellAnchor>
  <xdr:oneCellAnchor>
    <xdr:from>
      <xdr:col>5</xdr:col>
      <xdr:colOff>0</xdr:colOff>
      <xdr:row>5</xdr:row>
      <xdr:rowOff>0</xdr:rowOff>
    </xdr:from>
    <xdr:ext cx="1247775" cy="809625"/>
    <xdr:pic>
      <xdr:nvPicPr>
        <xdr:cNvPr id="0" name="image5.jpg"/>
        <xdr:cNvPicPr preferRelativeResize="0"/>
      </xdr:nvPicPr>
      <xdr:blipFill>
        <a:blip cstate="print" r:embed="rId10"/>
        <a:stretch>
          <a:fillRect/>
        </a:stretch>
      </xdr:blipFill>
      <xdr:spPr>
        <a:prstGeom prst="rect">
          <a:avLst/>
        </a:prstGeom>
        <a:noFill/>
      </xdr:spPr>
    </xdr:pic>
    <xdr:clientData fLocksWithSheet="0"/>
  </xdr:oneCellAnchor>
  <xdr:oneCellAnchor>
    <xdr:from>
      <xdr:col>6</xdr:col>
      <xdr:colOff>0</xdr:colOff>
      <xdr:row>5</xdr:row>
      <xdr:rowOff>0</xdr:rowOff>
    </xdr:from>
    <xdr:ext cx="1247775" cy="809625"/>
    <xdr:pic>
      <xdr:nvPicPr>
        <xdr:cNvPr id="0" name="image4.jpg"/>
        <xdr:cNvPicPr preferRelativeResize="0"/>
      </xdr:nvPicPr>
      <xdr:blipFill>
        <a:blip cstate="print" r:embed="rId10"/>
        <a:stretch>
          <a:fillRect/>
        </a:stretch>
      </xdr:blipFill>
      <xdr:spPr>
        <a:prstGeom prst="rect">
          <a:avLst/>
        </a:prstGeom>
        <a:noFill/>
      </xdr:spPr>
    </xdr:pic>
    <xdr:clientData fLocksWithSheet="0"/>
  </xdr:oneCellAnchor>
  <xdr:oneCellAnchor>
    <xdr:from>
      <xdr:col>1</xdr:col>
      <xdr:colOff>0</xdr:colOff>
      <xdr:row>7</xdr:row>
      <xdr:rowOff>0</xdr:rowOff>
    </xdr:from>
    <xdr:ext cx="1247775" cy="809625"/>
    <xdr:pic>
      <xdr:nvPicPr>
        <xdr:cNvPr id="0" name="image17.jpg"/>
        <xdr:cNvPicPr preferRelativeResize="0"/>
      </xdr:nvPicPr>
      <xdr:blipFill>
        <a:blip cstate="print" r:embed="rId11"/>
        <a:stretch>
          <a:fillRect/>
        </a:stretch>
      </xdr:blipFill>
      <xdr:spPr>
        <a:prstGeom prst="rect">
          <a:avLst/>
        </a:prstGeom>
        <a:noFill/>
      </xdr:spPr>
    </xdr:pic>
    <xdr:clientData fLocksWithSheet="0"/>
  </xdr:oneCellAnchor>
  <xdr:oneCellAnchor>
    <xdr:from>
      <xdr:col>2</xdr:col>
      <xdr:colOff>0</xdr:colOff>
      <xdr:row>7</xdr:row>
      <xdr:rowOff>0</xdr:rowOff>
    </xdr:from>
    <xdr:ext cx="1247775" cy="809625"/>
    <xdr:pic>
      <xdr:nvPicPr>
        <xdr:cNvPr id="0" name="image7.jpg"/>
        <xdr:cNvPicPr preferRelativeResize="0"/>
      </xdr:nvPicPr>
      <xdr:blipFill>
        <a:blip cstate="print" r:embed="rId12"/>
        <a:stretch>
          <a:fillRect/>
        </a:stretch>
      </xdr:blipFill>
      <xdr:spPr>
        <a:prstGeom prst="rect">
          <a:avLst/>
        </a:prstGeom>
        <a:noFill/>
      </xdr:spPr>
    </xdr:pic>
    <xdr:clientData fLocksWithSheet="0"/>
  </xdr:oneCellAnchor>
  <xdr:oneCellAnchor>
    <xdr:from>
      <xdr:col>3</xdr:col>
      <xdr:colOff>0</xdr:colOff>
      <xdr:row>7</xdr:row>
      <xdr:rowOff>0</xdr:rowOff>
    </xdr:from>
    <xdr:ext cx="1247775" cy="809625"/>
    <xdr:pic>
      <xdr:nvPicPr>
        <xdr:cNvPr id="0" name="image9.jpg"/>
        <xdr:cNvPicPr preferRelativeResize="0"/>
      </xdr:nvPicPr>
      <xdr:blipFill>
        <a:blip cstate="print" r:embed="rId13"/>
        <a:stretch>
          <a:fillRect/>
        </a:stretch>
      </xdr:blipFill>
      <xdr:spPr>
        <a:prstGeom prst="rect">
          <a:avLst/>
        </a:prstGeom>
        <a:noFill/>
      </xdr:spPr>
    </xdr:pic>
    <xdr:clientData fLocksWithSheet="0"/>
  </xdr:oneCellAnchor>
  <xdr:oneCellAnchor>
    <xdr:from>
      <xdr:col>4</xdr:col>
      <xdr:colOff>0</xdr:colOff>
      <xdr:row>7</xdr:row>
      <xdr:rowOff>0</xdr:rowOff>
    </xdr:from>
    <xdr:ext cx="1247775" cy="809625"/>
    <xdr:pic>
      <xdr:nvPicPr>
        <xdr:cNvPr id="0" name="image10.jpg"/>
        <xdr:cNvPicPr preferRelativeResize="0"/>
      </xdr:nvPicPr>
      <xdr:blipFill>
        <a:blip cstate="print" r:embed="rId14"/>
        <a:stretch>
          <a:fillRect/>
        </a:stretch>
      </xdr:blipFill>
      <xdr:spPr>
        <a:prstGeom prst="rect">
          <a:avLst/>
        </a:prstGeom>
        <a:noFill/>
      </xdr:spPr>
    </xdr:pic>
    <xdr:clientData fLocksWithSheet="0"/>
  </xdr:oneCellAnchor>
  <xdr:oneCellAnchor>
    <xdr:from>
      <xdr:col>5</xdr:col>
      <xdr:colOff>0</xdr:colOff>
      <xdr:row>7</xdr:row>
      <xdr:rowOff>0</xdr:rowOff>
    </xdr:from>
    <xdr:ext cx="1247775" cy="809625"/>
    <xdr:pic>
      <xdr:nvPicPr>
        <xdr:cNvPr id="0" name="image18.jpg"/>
        <xdr:cNvPicPr preferRelativeResize="0"/>
      </xdr:nvPicPr>
      <xdr:blipFill>
        <a:blip cstate="print" r:embed="rId15"/>
        <a:stretch>
          <a:fillRect/>
        </a:stretch>
      </xdr:blipFill>
      <xdr:spPr>
        <a:prstGeom prst="rect">
          <a:avLst/>
        </a:prstGeom>
        <a:noFill/>
      </xdr:spPr>
    </xdr:pic>
    <xdr:clientData fLocksWithSheet="0"/>
  </xdr:oneCellAnchor>
  <xdr:oneCellAnchor>
    <xdr:from>
      <xdr:col>6</xdr:col>
      <xdr:colOff>0</xdr:colOff>
      <xdr:row>7</xdr:row>
      <xdr:rowOff>0</xdr:rowOff>
    </xdr:from>
    <xdr:ext cx="1247775" cy="809625"/>
    <xdr:pic>
      <xdr:nvPicPr>
        <xdr:cNvPr id="0" name="image12.jpg"/>
        <xdr:cNvPicPr preferRelativeResize="0"/>
      </xdr:nvPicPr>
      <xdr:blipFill>
        <a:blip cstate="print" r:embed="rId16"/>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3</xdr:row>
      <xdr:rowOff>0</xdr:rowOff>
    </xdr:from>
    <xdr:ext cx="1247775" cy="809625"/>
    <xdr:pic>
      <xdr:nvPicPr>
        <xdr:cNvPr id="0" name="image16.jp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0</xdr:colOff>
      <xdr:row>3</xdr:row>
      <xdr:rowOff>0</xdr:rowOff>
    </xdr:from>
    <xdr:ext cx="1247775" cy="809625"/>
    <xdr:pic>
      <xdr:nvPicPr>
        <xdr:cNvPr id="0" name="image15.jpg"/>
        <xdr:cNvPicPr preferRelativeResize="0"/>
      </xdr:nvPicPr>
      <xdr:blipFill>
        <a:blip cstate="print" r:embed="rId2"/>
        <a:stretch>
          <a:fillRect/>
        </a:stretch>
      </xdr:blipFill>
      <xdr:spPr>
        <a:prstGeom prst="rect">
          <a:avLst/>
        </a:prstGeom>
        <a:noFill/>
      </xdr:spPr>
    </xdr:pic>
    <xdr:clientData fLocksWithSheet="0"/>
  </xdr:oneCellAnchor>
  <xdr:oneCellAnchor>
    <xdr:from>
      <xdr:col>3</xdr:col>
      <xdr:colOff>0</xdr:colOff>
      <xdr:row>3</xdr:row>
      <xdr:rowOff>0</xdr:rowOff>
    </xdr:from>
    <xdr:ext cx="1247775" cy="809625"/>
    <xdr:pic>
      <xdr:nvPicPr>
        <xdr:cNvPr id="0" name="image2.jp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0</xdr:colOff>
      <xdr:row>3</xdr:row>
      <xdr:rowOff>0</xdr:rowOff>
    </xdr:from>
    <xdr:ext cx="1247775" cy="809625"/>
    <xdr:pic>
      <xdr:nvPicPr>
        <xdr:cNvPr id="0" name="image11.jpg"/>
        <xdr:cNvPicPr preferRelativeResize="0"/>
      </xdr:nvPicPr>
      <xdr:blipFill>
        <a:blip cstate="print" r:embed="rId4"/>
        <a:stretch>
          <a:fillRect/>
        </a:stretch>
      </xdr:blipFill>
      <xdr:spPr>
        <a:prstGeom prst="rect">
          <a:avLst/>
        </a:prstGeom>
        <a:noFill/>
      </xdr:spPr>
    </xdr:pic>
    <xdr:clientData fLocksWithSheet="0"/>
  </xdr:oneCellAnchor>
  <xdr:oneCellAnchor>
    <xdr:from>
      <xdr:col>5</xdr:col>
      <xdr:colOff>0</xdr:colOff>
      <xdr:row>3</xdr:row>
      <xdr:rowOff>0</xdr:rowOff>
    </xdr:from>
    <xdr:ext cx="1247775" cy="809625"/>
    <xdr:pic>
      <xdr:nvPicPr>
        <xdr:cNvPr id="0" name="image6.jpg"/>
        <xdr:cNvPicPr preferRelativeResize="0"/>
      </xdr:nvPicPr>
      <xdr:blipFill>
        <a:blip cstate="print" r:embed="rId5"/>
        <a:stretch>
          <a:fillRect/>
        </a:stretch>
      </xdr:blipFill>
      <xdr:spPr>
        <a:prstGeom prst="rect">
          <a:avLst/>
        </a:prstGeom>
        <a:noFill/>
      </xdr:spPr>
    </xdr:pic>
    <xdr:clientData fLocksWithSheet="0"/>
  </xdr:oneCellAnchor>
  <xdr:oneCellAnchor>
    <xdr:from>
      <xdr:col>6</xdr:col>
      <xdr:colOff>0</xdr:colOff>
      <xdr:row>3</xdr:row>
      <xdr:rowOff>0</xdr:rowOff>
    </xdr:from>
    <xdr:ext cx="1247775" cy="809625"/>
    <xdr:pic>
      <xdr:nvPicPr>
        <xdr:cNvPr id="0" name="image13.jpg"/>
        <xdr:cNvPicPr preferRelativeResize="0"/>
      </xdr:nvPicPr>
      <xdr:blipFill>
        <a:blip cstate="print" r:embed="rId6"/>
        <a:stretch>
          <a:fillRect/>
        </a:stretch>
      </xdr:blipFill>
      <xdr:spPr>
        <a:prstGeom prst="rect">
          <a:avLst/>
        </a:prstGeom>
        <a:noFill/>
      </xdr:spPr>
    </xdr:pic>
    <xdr:clientData fLocksWithSheet="0"/>
  </xdr:oneCellAnchor>
  <xdr:oneCellAnchor>
    <xdr:from>
      <xdr:col>1</xdr:col>
      <xdr:colOff>0</xdr:colOff>
      <xdr:row>5</xdr:row>
      <xdr:rowOff>0</xdr:rowOff>
    </xdr:from>
    <xdr:ext cx="1247775" cy="809625"/>
    <xdr:pic>
      <xdr:nvPicPr>
        <xdr:cNvPr id="0" name="image1.jpg"/>
        <xdr:cNvPicPr preferRelativeResize="0"/>
      </xdr:nvPicPr>
      <xdr:blipFill>
        <a:blip cstate="print" r:embed="rId7"/>
        <a:stretch>
          <a:fillRect/>
        </a:stretch>
      </xdr:blipFill>
      <xdr:spPr>
        <a:prstGeom prst="rect">
          <a:avLst/>
        </a:prstGeom>
        <a:noFill/>
      </xdr:spPr>
    </xdr:pic>
    <xdr:clientData fLocksWithSheet="0"/>
  </xdr:oneCellAnchor>
  <xdr:oneCellAnchor>
    <xdr:from>
      <xdr:col>2</xdr:col>
      <xdr:colOff>0</xdr:colOff>
      <xdr:row>5</xdr:row>
      <xdr:rowOff>0</xdr:rowOff>
    </xdr:from>
    <xdr:ext cx="1247775" cy="809625"/>
    <xdr:pic>
      <xdr:nvPicPr>
        <xdr:cNvPr id="0" name="image3.jpg"/>
        <xdr:cNvPicPr preferRelativeResize="0"/>
      </xdr:nvPicPr>
      <xdr:blipFill>
        <a:blip cstate="print" r:embed="rId7"/>
        <a:stretch>
          <a:fillRect/>
        </a:stretch>
      </xdr:blipFill>
      <xdr:spPr>
        <a:prstGeom prst="rect">
          <a:avLst/>
        </a:prstGeom>
        <a:noFill/>
      </xdr:spPr>
    </xdr:pic>
    <xdr:clientData fLocksWithSheet="0"/>
  </xdr:oneCellAnchor>
  <xdr:oneCellAnchor>
    <xdr:from>
      <xdr:col>3</xdr:col>
      <xdr:colOff>0</xdr:colOff>
      <xdr:row>5</xdr:row>
      <xdr:rowOff>0</xdr:rowOff>
    </xdr:from>
    <xdr:ext cx="1247775" cy="809625"/>
    <xdr:pic>
      <xdr:nvPicPr>
        <xdr:cNvPr id="0" name="image14.jpg"/>
        <xdr:cNvPicPr preferRelativeResize="0"/>
      </xdr:nvPicPr>
      <xdr:blipFill>
        <a:blip cstate="print" r:embed="rId8"/>
        <a:stretch>
          <a:fillRect/>
        </a:stretch>
      </xdr:blipFill>
      <xdr:spPr>
        <a:prstGeom prst="rect">
          <a:avLst/>
        </a:prstGeom>
        <a:noFill/>
      </xdr:spPr>
    </xdr:pic>
    <xdr:clientData fLocksWithSheet="0"/>
  </xdr:oneCellAnchor>
  <xdr:oneCellAnchor>
    <xdr:from>
      <xdr:col>4</xdr:col>
      <xdr:colOff>0</xdr:colOff>
      <xdr:row>5</xdr:row>
      <xdr:rowOff>0</xdr:rowOff>
    </xdr:from>
    <xdr:ext cx="1247775" cy="809625"/>
    <xdr:pic>
      <xdr:nvPicPr>
        <xdr:cNvPr id="0" name="image8.jpg"/>
        <xdr:cNvPicPr preferRelativeResize="0"/>
      </xdr:nvPicPr>
      <xdr:blipFill>
        <a:blip cstate="print" r:embed="rId9"/>
        <a:stretch>
          <a:fillRect/>
        </a:stretch>
      </xdr:blipFill>
      <xdr:spPr>
        <a:prstGeom prst="rect">
          <a:avLst/>
        </a:prstGeom>
        <a:noFill/>
      </xdr:spPr>
    </xdr:pic>
    <xdr:clientData fLocksWithSheet="0"/>
  </xdr:oneCellAnchor>
  <xdr:oneCellAnchor>
    <xdr:from>
      <xdr:col>5</xdr:col>
      <xdr:colOff>0</xdr:colOff>
      <xdr:row>5</xdr:row>
      <xdr:rowOff>0</xdr:rowOff>
    </xdr:from>
    <xdr:ext cx="1247775" cy="809625"/>
    <xdr:pic>
      <xdr:nvPicPr>
        <xdr:cNvPr id="0" name="image5.jpg"/>
        <xdr:cNvPicPr preferRelativeResize="0"/>
      </xdr:nvPicPr>
      <xdr:blipFill>
        <a:blip cstate="print" r:embed="rId10"/>
        <a:stretch>
          <a:fillRect/>
        </a:stretch>
      </xdr:blipFill>
      <xdr:spPr>
        <a:prstGeom prst="rect">
          <a:avLst/>
        </a:prstGeom>
        <a:noFill/>
      </xdr:spPr>
    </xdr:pic>
    <xdr:clientData fLocksWithSheet="0"/>
  </xdr:oneCellAnchor>
  <xdr:oneCellAnchor>
    <xdr:from>
      <xdr:col>6</xdr:col>
      <xdr:colOff>0</xdr:colOff>
      <xdr:row>5</xdr:row>
      <xdr:rowOff>0</xdr:rowOff>
    </xdr:from>
    <xdr:ext cx="1247775" cy="809625"/>
    <xdr:pic>
      <xdr:nvPicPr>
        <xdr:cNvPr id="0" name="image4.jpg"/>
        <xdr:cNvPicPr preferRelativeResize="0"/>
      </xdr:nvPicPr>
      <xdr:blipFill>
        <a:blip cstate="print" r:embed="rId10"/>
        <a:stretch>
          <a:fillRect/>
        </a:stretch>
      </xdr:blipFill>
      <xdr:spPr>
        <a:prstGeom prst="rect">
          <a:avLst/>
        </a:prstGeom>
        <a:noFill/>
      </xdr:spPr>
    </xdr:pic>
    <xdr:clientData fLocksWithSheet="0"/>
  </xdr:oneCellAnchor>
  <xdr:oneCellAnchor>
    <xdr:from>
      <xdr:col>1</xdr:col>
      <xdr:colOff>0</xdr:colOff>
      <xdr:row>7</xdr:row>
      <xdr:rowOff>0</xdr:rowOff>
    </xdr:from>
    <xdr:ext cx="1247775" cy="809625"/>
    <xdr:pic>
      <xdr:nvPicPr>
        <xdr:cNvPr id="0" name="image17.jpg"/>
        <xdr:cNvPicPr preferRelativeResize="0"/>
      </xdr:nvPicPr>
      <xdr:blipFill>
        <a:blip cstate="print" r:embed="rId11"/>
        <a:stretch>
          <a:fillRect/>
        </a:stretch>
      </xdr:blipFill>
      <xdr:spPr>
        <a:prstGeom prst="rect">
          <a:avLst/>
        </a:prstGeom>
        <a:noFill/>
      </xdr:spPr>
    </xdr:pic>
    <xdr:clientData fLocksWithSheet="0"/>
  </xdr:oneCellAnchor>
  <xdr:oneCellAnchor>
    <xdr:from>
      <xdr:col>2</xdr:col>
      <xdr:colOff>0</xdr:colOff>
      <xdr:row>7</xdr:row>
      <xdr:rowOff>0</xdr:rowOff>
    </xdr:from>
    <xdr:ext cx="1247775" cy="809625"/>
    <xdr:pic>
      <xdr:nvPicPr>
        <xdr:cNvPr id="0" name="image7.jpg"/>
        <xdr:cNvPicPr preferRelativeResize="0"/>
      </xdr:nvPicPr>
      <xdr:blipFill>
        <a:blip cstate="print" r:embed="rId12"/>
        <a:stretch>
          <a:fillRect/>
        </a:stretch>
      </xdr:blipFill>
      <xdr:spPr>
        <a:prstGeom prst="rect">
          <a:avLst/>
        </a:prstGeom>
        <a:noFill/>
      </xdr:spPr>
    </xdr:pic>
    <xdr:clientData fLocksWithSheet="0"/>
  </xdr:oneCellAnchor>
  <xdr:oneCellAnchor>
    <xdr:from>
      <xdr:col>3</xdr:col>
      <xdr:colOff>0</xdr:colOff>
      <xdr:row>7</xdr:row>
      <xdr:rowOff>0</xdr:rowOff>
    </xdr:from>
    <xdr:ext cx="1247775" cy="809625"/>
    <xdr:pic>
      <xdr:nvPicPr>
        <xdr:cNvPr id="0" name="image9.jpg"/>
        <xdr:cNvPicPr preferRelativeResize="0"/>
      </xdr:nvPicPr>
      <xdr:blipFill>
        <a:blip cstate="print" r:embed="rId13"/>
        <a:stretch>
          <a:fillRect/>
        </a:stretch>
      </xdr:blipFill>
      <xdr:spPr>
        <a:prstGeom prst="rect">
          <a:avLst/>
        </a:prstGeom>
        <a:noFill/>
      </xdr:spPr>
    </xdr:pic>
    <xdr:clientData fLocksWithSheet="0"/>
  </xdr:oneCellAnchor>
  <xdr:oneCellAnchor>
    <xdr:from>
      <xdr:col>4</xdr:col>
      <xdr:colOff>0</xdr:colOff>
      <xdr:row>7</xdr:row>
      <xdr:rowOff>0</xdr:rowOff>
    </xdr:from>
    <xdr:ext cx="1247775" cy="809625"/>
    <xdr:pic>
      <xdr:nvPicPr>
        <xdr:cNvPr id="0" name="image10.jpg"/>
        <xdr:cNvPicPr preferRelativeResize="0"/>
      </xdr:nvPicPr>
      <xdr:blipFill>
        <a:blip cstate="print" r:embed="rId14"/>
        <a:stretch>
          <a:fillRect/>
        </a:stretch>
      </xdr:blipFill>
      <xdr:spPr>
        <a:prstGeom prst="rect">
          <a:avLst/>
        </a:prstGeom>
        <a:noFill/>
      </xdr:spPr>
    </xdr:pic>
    <xdr:clientData fLocksWithSheet="0"/>
  </xdr:oneCellAnchor>
  <xdr:oneCellAnchor>
    <xdr:from>
      <xdr:col>5</xdr:col>
      <xdr:colOff>0</xdr:colOff>
      <xdr:row>7</xdr:row>
      <xdr:rowOff>0</xdr:rowOff>
    </xdr:from>
    <xdr:ext cx="1247775" cy="809625"/>
    <xdr:pic>
      <xdr:nvPicPr>
        <xdr:cNvPr id="0" name="image18.jpg"/>
        <xdr:cNvPicPr preferRelativeResize="0"/>
      </xdr:nvPicPr>
      <xdr:blipFill>
        <a:blip cstate="print" r:embed="rId15"/>
        <a:stretch>
          <a:fillRect/>
        </a:stretch>
      </xdr:blipFill>
      <xdr:spPr>
        <a:prstGeom prst="rect">
          <a:avLst/>
        </a:prstGeom>
        <a:noFill/>
      </xdr:spPr>
    </xdr:pic>
    <xdr:clientData fLocksWithSheet="0"/>
  </xdr:oneCellAnchor>
  <xdr:oneCellAnchor>
    <xdr:from>
      <xdr:col>6</xdr:col>
      <xdr:colOff>0</xdr:colOff>
      <xdr:row>7</xdr:row>
      <xdr:rowOff>0</xdr:rowOff>
    </xdr:from>
    <xdr:ext cx="1247775" cy="809625"/>
    <xdr:pic>
      <xdr:nvPicPr>
        <xdr:cNvPr id="0" name="image12.jpg"/>
        <xdr:cNvPicPr preferRelativeResize="0"/>
      </xdr:nvPicPr>
      <xdr:blipFill>
        <a:blip cstate="print" r:embed="rId16"/>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114300</xdr:colOff>
      <xdr:row>0</xdr:row>
      <xdr:rowOff>171450</xdr:rowOff>
    </xdr:from>
    <xdr:ext cx="1123950" cy="390525"/>
    <xdr:sp>
      <xdr:nvSpPr>
        <xdr:cNvPr id="3" name="Shape 3"/>
        <xdr:cNvSpPr/>
      </xdr:nvSpPr>
      <xdr:spPr>
        <a:xfrm>
          <a:off x="343125" y="949275"/>
          <a:ext cx="1100700" cy="370200"/>
        </a:xfrm>
        <a:prstGeom prst="bevel">
          <a:avLst>
            <a:gd fmla="val 12500" name="adj"/>
          </a:avLst>
        </a:prstGeom>
        <a:solidFill>
          <a:srgbClr val="CFE2F3"/>
        </a:solidFill>
        <a:ln cap="flat" cmpd="sng" w="9525">
          <a:solidFill>
            <a:srgbClr val="00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ctr">
            <a:spcBef>
              <a:spcPts val="0"/>
            </a:spcBef>
            <a:spcAft>
              <a:spcPts val="0"/>
            </a:spcAft>
            <a:buNone/>
          </a:pPr>
          <a:r>
            <a:rPr lang="en-US" sz="1400"/>
            <a:t>更新</a:t>
          </a:r>
          <a:endParaRPr sz="1400"/>
        </a:p>
      </xdr:txBody>
    </xdr:sp>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workbookViewId="0"/>
  </sheetViews>
  <sheetFormatPr customHeight="1" defaultColWidth="12.63" defaultRowHeight="15.75"/>
  <cols>
    <col customWidth="1" min="1" max="1" width="16.38"/>
    <col customWidth="1" min="2" max="2" width="48.88"/>
    <col customWidth="1" min="3" max="3" width="65.13"/>
  </cols>
  <sheetData>
    <row r="1" ht="22.5" customHeight="1">
      <c r="A1" s="1" t="str">
        <f>IFERROR(__xludf.DUMMYFUNCTION("IMPORTRANGE(""https://docs.google.com/spreadsheets/d/1vsTcEcugRZXGU84Ng3dXvNCAOD3CAaUTEbnnM7tyUJg/edit?usp=sharing"",""施設概要!A1"")"),"施設概要")</f>
        <v>施設概要</v>
      </c>
    </row>
    <row r="2" ht="22.5" customHeight="1">
      <c r="A2" s="3" t="str">
        <f>IFERROR(__xludf.DUMMYFUNCTION("IMPORTRANGE(""https://docs.google.com/spreadsheets/d/1vsTcEcugRZXGU84Ng3dXvNCAOD3CAaUTEbnnM7tyUJg/edit?usp=sharing"",""施設概要!A2"")"),"所在地")</f>
        <v>所在地</v>
      </c>
      <c r="B2" s="5" t="s">
        <v>0</v>
      </c>
      <c r="C2" s="7" t="s">
        <v>1</v>
      </c>
    </row>
    <row r="3" ht="22.5" customHeight="1">
      <c r="A3" s="3" t="str">
        <f>IFERROR(__xludf.DUMMYFUNCTION("IMPORTRANGE(""https://docs.google.com/spreadsheets/d/1vsTcEcugRZXGU84Ng3dXvNCAOD3CAaUTEbnnM7tyUJg/edit?usp=sharing"",""施設概要!A3"")"),"給食部門名")</f>
        <v>給食部門名</v>
      </c>
      <c r="B3" s="5" t="s">
        <v>5</v>
      </c>
      <c r="C3" s="9"/>
    </row>
    <row r="4" ht="22.5" customHeight="1">
      <c r="A4" s="3" t="str">
        <f>IFERROR(__xludf.DUMMYFUNCTION("IMPORTRANGE(""https://docs.google.com/spreadsheets/d/1vsTcEcugRZXGU84Ng3dXvNCAOD3CAaUTEbnnM7tyUJg/edit?usp=sharing"",""施設概要!A4"")"),"電話")</f>
        <v>電話</v>
      </c>
      <c r="B4" s="5" t="s">
        <v>7</v>
      </c>
      <c r="C4" s="9"/>
    </row>
    <row r="5" ht="22.5" customHeight="1">
      <c r="A5" s="3" t="str">
        <f>IFERROR(__xludf.DUMMYFUNCTION("IMPORTRANGE(""https://docs.google.com/spreadsheets/d/1vsTcEcugRZXGU84Ng3dXvNCAOD3CAaUTEbnnM7tyUJg/edit?usp=sharing"",""施設概要!A5"")"),"FAX")</f>
        <v>FAX</v>
      </c>
      <c r="B5" s="5" t="s">
        <v>9</v>
      </c>
      <c r="C5" s="9"/>
    </row>
    <row r="6" ht="22.5" customHeight="1">
      <c r="A6" s="15" t="str">
        <f>IFERROR(__xludf.DUMMYFUNCTION("IMPORTRANGE(""https://docs.google.com/spreadsheets/d/1vsTcEcugRZXGU84Ng3dXvNCAOD3CAaUTEbnnM7tyUJg/edit?usp=sharing"",""施設概要!A6"")"),"更新日")</f>
        <v>更新日</v>
      </c>
      <c r="B6" s="16">
        <v>45965.39416726852</v>
      </c>
      <c r="C6" s="23"/>
    </row>
  </sheetData>
  <mergeCells count="1">
    <mergeCell ref="C2:C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8" width="16.38"/>
  </cols>
  <sheetData>
    <row r="1" ht="22.5" customHeight="1">
      <c r="A1" s="107" t="str">
        <f>IFERROR(__xludf.DUMMYFUNCTION("IMPORTRANGE(""https://docs.google.com/spreadsheets/d/1vsTcEcugRZXGU84Ng3dXvNCAOD3CAaUTEbnnM7tyUJg/edit?usp=sharing"",""おかず形態一覧表!A1"")"),"1. おかず形態一覧表")</f>
        <v>1. おかず形態一覧表</v>
      </c>
      <c r="B1" s="94"/>
      <c r="C1" s="94"/>
      <c r="D1" s="94"/>
      <c r="E1" s="94"/>
      <c r="F1" s="94"/>
      <c r="G1" s="94"/>
      <c r="H1" s="94"/>
    </row>
    <row r="2" ht="22.5" customHeight="1">
      <c r="A2" s="10" t="str">
        <f>IFERROR(__xludf.DUMMYFUNCTION("IMPORTRANGE(""https://docs.google.com/spreadsheets/d/1vsTcEcugRZXGU84Ng3dXvNCAOD3CAaUTEbnnM7tyUJg/edit?usp=sharing"",""おかず形態一覧表!A2"")"),"食種名称")</f>
        <v>食種名称</v>
      </c>
      <c r="B2" s="12" t="s">
        <v>8</v>
      </c>
      <c r="C2" s="12" t="s">
        <v>10</v>
      </c>
      <c r="D2" s="12" t="s">
        <v>11</v>
      </c>
      <c r="E2" s="12" t="s">
        <v>12</v>
      </c>
      <c r="F2" s="12" t="s">
        <v>13</v>
      </c>
      <c r="G2" s="12" t="s">
        <v>14</v>
      </c>
      <c r="H2" s="12"/>
    </row>
    <row r="3" ht="18.75" customHeight="1">
      <c r="A3" s="17" t="str">
        <f>IFERROR(__xludf.DUMMYFUNCTION("IMPORTRANGE(""https://docs.google.com/spreadsheets/d/1vsTcEcugRZXGU84Ng3dXvNCAOD3CAaUTEbnnM7tyUJg/edit?usp=sharing"",""おかず形態一覧表!A3"")"),"肉のおかず")</f>
        <v>肉のおかず</v>
      </c>
      <c r="B3" s="20" t="s">
        <v>16</v>
      </c>
      <c r="C3" s="20" t="s">
        <v>16</v>
      </c>
      <c r="D3" s="20" t="s">
        <v>16</v>
      </c>
      <c r="E3" s="20" t="s">
        <v>16</v>
      </c>
      <c r="F3" s="20" t="s">
        <v>16</v>
      </c>
      <c r="G3" s="20" t="s">
        <v>20</v>
      </c>
      <c r="H3" s="20"/>
    </row>
    <row r="4" ht="67.5" customHeight="1">
      <c r="A4" s="24" t="str">
        <f>IFERROR(__xludf.DUMMYFUNCTION("IMPORTRANGE(""https://docs.google.com/spreadsheets/d/1vsTcEcugRZXGU84Ng3dXvNCAOD3CAaUTEbnnM7tyUJg/edit?usp=sharing"",""おかず形態一覧表!A4"")"),"画像")</f>
        <v>画像</v>
      </c>
      <c r="B4" s="27"/>
      <c r="C4" s="27"/>
      <c r="D4" s="27"/>
      <c r="E4" s="27"/>
      <c r="F4" s="27"/>
      <c r="G4" s="27"/>
      <c r="H4" s="27"/>
    </row>
    <row r="5" ht="18.75" customHeight="1">
      <c r="A5" s="17" t="str">
        <f>IFERROR(__xludf.DUMMYFUNCTION("IMPORTRANGE(""https://docs.google.com/spreadsheets/d/1vsTcEcugRZXGU84Ng3dXvNCAOD3CAaUTEbnnM7tyUJg/edit?usp=sharing"",""おかず形態一覧表!A5"")"),"魚のおかず")</f>
        <v>魚のおかず</v>
      </c>
      <c r="B5" s="20" t="s">
        <v>22</v>
      </c>
      <c r="C5" s="20" t="s">
        <v>22</v>
      </c>
      <c r="D5" s="20" t="s">
        <v>22</v>
      </c>
      <c r="E5" s="20" t="s">
        <v>23</v>
      </c>
      <c r="F5" s="20" t="s">
        <v>24</v>
      </c>
      <c r="G5" s="20" t="s">
        <v>24</v>
      </c>
      <c r="H5" s="20"/>
    </row>
    <row r="6" ht="67.5" customHeight="1">
      <c r="A6" s="24" t="str">
        <f>IFERROR(__xludf.DUMMYFUNCTION("IMPORTRANGE(""https://docs.google.com/spreadsheets/d/1vsTcEcugRZXGU84Ng3dXvNCAOD3CAaUTEbnnM7tyUJg/edit?usp=sharing"",""おかず形態一覧表!A6"")"),"画像")</f>
        <v>画像</v>
      </c>
      <c r="B6" s="33"/>
      <c r="C6" s="27"/>
      <c r="D6" s="27"/>
      <c r="E6" s="27"/>
      <c r="F6" s="27"/>
      <c r="G6" s="27"/>
      <c r="H6" s="27"/>
    </row>
    <row r="7" ht="18.75" customHeight="1">
      <c r="A7" s="17" t="str">
        <f>IFERROR(__xludf.DUMMYFUNCTION("IMPORTRANGE(""https://docs.google.com/spreadsheets/d/1vsTcEcugRZXGU84Ng3dXvNCAOD3CAaUTEbnnM7tyUJg/edit?usp=sharing"",""おかず形態一覧表!A7"")"),"野菜のおかず")</f>
        <v>野菜のおかず</v>
      </c>
      <c r="B7" s="20" t="s">
        <v>27</v>
      </c>
      <c r="C7" s="20" t="s">
        <v>28</v>
      </c>
      <c r="D7" s="20" t="s">
        <v>28</v>
      </c>
      <c r="E7" s="20" t="s">
        <v>28</v>
      </c>
      <c r="F7" s="20" t="s">
        <v>28</v>
      </c>
      <c r="G7" s="20" t="s">
        <v>29</v>
      </c>
      <c r="H7" s="20"/>
    </row>
    <row r="8" ht="67.5" customHeight="1">
      <c r="A8" s="37" t="str">
        <f>IFERROR(__xludf.DUMMYFUNCTION("IMPORTRANGE(""https://docs.google.com/spreadsheets/d/1vsTcEcugRZXGU84Ng3dXvNCAOD3CAaUTEbnnM7tyUJg/edit?usp=sharing"",""おかず形態一覧表!A8"")"),"画像")</f>
        <v>画像</v>
      </c>
      <c r="B8" s="39"/>
      <c r="C8" s="40"/>
      <c r="D8" s="40"/>
      <c r="E8" s="40"/>
      <c r="F8" s="40"/>
      <c r="G8" s="40"/>
      <c r="H8" s="40"/>
    </row>
    <row r="9" ht="112.5" customHeight="1">
      <c r="A9" s="37" t="str">
        <f>IFERROR(__xludf.DUMMYFUNCTION("IMPORTRANGE(""https://docs.google.com/spreadsheets/d/1vsTcEcugRZXGU84Ng3dXvNCAOD3CAaUTEbnnM7tyUJg/edit?usp=sharing"",""おかず形態一覧表!A9"")"),"内容")</f>
        <v>内容</v>
      </c>
      <c r="B9" s="45" t="s">
        <v>30</v>
      </c>
      <c r="C9" s="45" t="s">
        <v>31</v>
      </c>
      <c r="D9" s="45" t="s">
        <v>32</v>
      </c>
      <c r="E9" s="45" t="s">
        <v>33</v>
      </c>
      <c r="F9" s="45" t="s">
        <v>34</v>
      </c>
      <c r="G9" s="45" t="s">
        <v>35</v>
      </c>
      <c r="H9" s="45"/>
    </row>
    <row r="10" ht="45.0" customHeight="1">
      <c r="A10" s="47" t="str">
        <f>IFERROR(__xludf.DUMMYFUNCTION("IMPORTRANGE(""https://docs.google.com/spreadsheets/d/1vsTcEcugRZXGU84Ng3dXvNCAOD3CAaUTEbnnM7tyUJg/edit?usp=sharing"",""おかず形態一覧表!A10"")"),"大きさ・形状")</f>
        <v>大きさ・形状</v>
      </c>
      <c r="B10" s="48" t="s">
        <v>37</v>
      </c>
      <c r="C10" s="48" t="s">
        <v>38</v>
      </c>
      <c r="D10" s="48" t="s">
        <v>39</v>
      </c>
      <c r="E10" s="48" t="s">
        <v>40</v>
      </c>
      <c r="F10" s="48" t="s">
        <v>41</v>
      </c>
      <c r="G10" s="48" t="s">
        <v>35</v>
      </c>
      <c r="H10" s="48"/>
    </row>
    <row r="11" ht="45.0" customHeight="1">
      <c r="A11" s="47" t="str">
        <f>IFERROR(__xludf.DUMMYFUNCTION("IMPORTRANGE(""https://docs.google.com/spreadsheets/d/1vsTcEcugRZXGU84Ng3dXvNCAOD3CAaUTEbnnM7tyUJg/edit?usp=sharing"",""おかず形態一覧表!A11"")"),"咀嚼の必要性")</f>
        <v>咀嚼の必要性</v>
      </c>
      <c r="B11" s="49"/>
      <c r="C11" s="48"/>
      <c r="D11" s="48" t="s">
        <v>42</v>
      </c>
      <c r="E11" s="48" t="s">
        <v>42</v>
      </c>
      <c r="F11" s="48" t="s">
        <v>43</v>
      </c>
      <c r="G11" s="48" t="s">
        <v>43</v>
      </c>
      <c r="H11" s="48"/>
    </row>
    <row r="12" ht="22.5" customHeight="1">
      <c r="A12" s="47" t="str">
        <f>IFERROR(__xludf.DUMMYFUNCTION("IMPORTRANGE(""https://docs.google.com/spreadsheets/d/1vsTcEcugRZXGU84Ng3dXvNCAOD3CAaUTEbnnM7tyUJg/edit?usp=sharing"",""おかず形態一覧表!A12"")"),"学会分類2021")</f>
        <v>学会分類2021</v>
      </c>
      <c r="B12" s="110"/>
      <c r="C12" s="111"/>
      <c r="D12" s="111">
        <v>4.0</v>
      </c>
      <c r="E12" s="111">
        <v>4.0</v>
      </c>
      <c r="F12" s="111" t="s">
        <v>45</v>
      </c>
      <c r="G12" s="111" t="s">
        <v>46</v>
      </c>
      <c r="H12" s="113"/>
    </row>
    <row r="13" ht="22.5" customHeight="1">
      <c r="A13" s="52" t="str">
        <f>IFERROR(__xludf.DUMMYFUNCTION("IMPORTRANGE(""https://docs.google.com/spreadsheets/d/1vsTcEcugRZXGU84Ng3dXvNCAOD3CAaUTEbnnM7tyUJg/edit?usp=sharing"",""おかず形態一覧表!A13"")"),"栄養量目安")</f>
        <v>栄養量目安</v>
      </c>
      <c r="B13" s="53" t="s">
        <v>47</v>
      </c>
      <c r="C13" s="53" t="s">
        <v>48</v>
      </c>
      <c r="D13" s="53" t="s">
        <v>48</v>
      </c>
      <c r="E13" s="53" t="s">
        <v>48</v>
      </c>
      <c r="F13" s="53" t="s">
        <v>48</v>
      </c>
      <c r="G13" s="53" t="s">
        <v>49</v>
      </c>
      <c r="H13" s="53"/>
    </row>
    <row r="14" ht="22.5" customHeight="1">
      <c r="A14" s="115" t="s">
        <v>68</v>
      </c>
      <c r="B14" s="116">
        <v>1750.0</v>
      </c>
      <c r="C14" s="116">
        <v>1650.0</v>
      </c>
      <c r="D14" s="116">
        <v>1650.0</v>
      </c>
      <c r="E14" s="116">
        <v>1650.0</v>
      </c>
      <c r="F14" s="116">
        <v>1600.0</v>
      </c>
      <c r="G14" s="116">
        <v>1400.0</v>
      </c>
      <c r="H14" s="116"/>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8" width="16.38"/>
  </cols>
  <sheetData>
    <row r="1" ht="22.5" customHeight="1">
      <c r="A1" s="108" t="str">
        <f>IFERROR(__xludf.DUMMYFUNCTION("IMPORTRANGE(""https://docs.google.com/spreadsheets/d/1vsTcEcugRZXGU84Ng3dXvNCAOD3CAaUTEbnnM7tyUJg/edit?usp=sharing"",""主食一覧!A1"")"),"2. 主食一覧")</f>
        <v>2. 主食一覧</v>
      </c>
      <c r="B1" s="94"/>
      <c r="C1" s="94"/>
      <c r="D1" s="94"/>
      <c r="E1" s="94"/>
      <c r="F1" s="94"/>
      <c r="G1" s="94"/>
      <c r="H1" s="94"/>
    </row>
    <row r="2" ht="22.5" customHeight="1">
      <c r="A2" s="6" t="str">
        <f>IFERROR(__xludf.DUMMYFUNCTION("IMPORTRANGE(""https://docs.google.com/spreadsheets/d/1vsTcEcugRZXGU84Ng3dXvNCAOD3CAaUTEbnnM7tyUJg/edit?usp=sharing"",""主食一覧!A2"")"),"主食名称")</f>
        <v>主食名称</v>
      </c>
      <c r="B2" s="8" t="s">
        <v>2</v>
      </c>
      <c r="C2" s="8" t="s">
        <v>3</v>
      </c>
      <c r="D2" s="8" t="s">
        <v>4</v>
      </c>
      <c r="E2" s="8" t="s">
        <v>6</v>
      </c>
      <c r="F2" s="8"/>
      <c r="G2" s="8"/>
      <c r="H2" s="11"/>
    </row>
    <row r="3" ht="67.5" customHeight="1">
      <c r="A3" s="6" t="str">
        <f>IFERROR(__xludf.DUMMYFUNCTION("IMPORTRANGE(""https://docs.google.com/spreadsheets/d/1vsTcEcugRZXGU84Ng3dXvNCAOD3CAaUTEbnnM7tyUJg/edit?usp=sharing"",""主食一覧!A3"")"),"画像")</f>
        <v>画像</v>
      </c>
      <c r="B3" s="14"/>
      <c r="C3" s="14"/>
      <c r="D3" s="14"/>
      <c r="E3" s="14"/>
      <c r="F3" s="14"/>
      <c r="G3" s="14"/>
      <c r="H3" s="14"/>
    </row>
    <row r="4" ht="45.0" customHeight="1">
      <c r="A4" s="6" t="str">
        <f>IFERROR(__xludf.DUMMYFUNCTION("IMPORTRANGE(""https://docs.google.com/spreadsheets/d/1vsTcEcugRZXGU84Ng3dXvNCAOD3CAaUTEbnnM7tyUJg/edit?usp=sharing"",""主食一覧!A4"")"),"内容")</f>
        <v>内容</v>
      </c>
      <c r="B4" s="19" t="s">
        <v>15</v>
      </c>
      <c r="C4" s="19" t="s">
        <v>17</v>
      </c>
      <c r="D4" s="19" t="s">
        <v>18</v>
      </c>
      <c r="E4" s="19" t="s">
        <v>19</v>
      </c>
      <c r="F4" s="19"/>
      <c r="G4" s="19"/>
      <c r="H4" s="22"/>
    </row>
    <row r="5" ht="22.5" customHeight="1">
      <c r="A5" s="6" t="str">
        <f>IFERROR(__xludf.DUMMYFUNCTION("IMPORTRANGE(""https://docs.google.com/spreadsheets/d/1vsTcEcugRZXGU84Ng3dXvNCAOD3CAaUTEbnnM7tyUJg/edit?usp=sharing"",""主食一覧!A5"")"),"学会分類2021")</f>
        <v>学会分類2021</v>
      </c>
      <c r="B5" s="109"/>
      <c r="C5" s="109"/>
      <c r="D5" s="109"/>
      <c r="E5" s="109"/>
      <c r="F5" s="109"/>
      <c r="G5" s="109"/>
      <c r="H5" s="109"/>
    </row>
  </sheetData>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8" width="16.38"/>
  </cols>
  <sheetData>
    <row r="1" ht="22.5" customHeight="1">
      <c r="A1" s="114" t="str">
        <f>IFERROR(__xludf.DUMMYFUNCTION("IMPORTRANGE(""https://docs.google.com/spreadsheets/d/1vsTcEcugRZXGU84Ng3dXvNCAOD3CAaUTEbnnM7tyUJg/edit?usp=sharing"",""水分とろみの基準・水分ゼリー!A1"")"),"3-1. 水分とろみの基準")</f>
        <v>3-1. 水分とろみの基準</v>
      </c>
      <c r="B1" s="94"/>
      <c r="C1" s="94"/>
      <c r="D1" s="94"/>
      <c r="E1" s="94"/>
      <c r="F1" s="117" t="str">
        <f>IFERROR(__xludf.DUMMYFUNCTION("IMPORTRANGE(""https://docs.google.com/spreadsheets/d/1vsTcEcugRZXGU84Ng3dXvNCAOD3CAaUTEbnnM7tyUJg/edit?usp=sharing"",""水分とろみの基準・水分ゼリー!F1"")"),"3-2. 水分ゼリー")</f>
        <v>3-2. 水分ゼリー</v>
      </c>
      <c r="G1" s="94"/>
      <c r="H1" s="94"/>
    </row>
    <row r="2" ht="30.0" customHeight="1">
      <c r="A2" s="21" t="str">
        <f>IFERROR(__xludf.DUMMYFUNCTION("IMPORTRANGE(""https://docs.google.com/spreadsheets/d/1vsTcEcugRZXGU84Ng3dXvNCAOD3CAaUTEbnnM7tyUJg/edit?usp=sharing"",""水分とろみの基準・水分ゼリー!A2"")"),"学会分類2021
（とろみ）")</f>
        <v>学会分類2021
（とろみ）</v>
      </c>
      <c r="B2" s="25" t="str">
        <f>IFERROR(__xludf.DUMMYFUNCTION("IMPORTRANGE(""https://docs.google.com/spreadsheets/d/1vsTcEcugRZXGU84Ng3dXvNCAOD3CAaUTEbnnM7tyUJg/edit?usp=sharing"",""水分とろみの基準・水分ゼリー!B2"")"),"薄いとろみ")</f>
        <v>薄いとろみ</v>
      </c>
      <c r="C2" s="25" t="str">
        <f>IFERROR(__xludf.DUMMYFUNCTION("IMPORTRANGE(""https://docs.google.com/spreadsheets/d/1vsTcEcugRZXGU84Ng3dXvNCAOD3CAaUTEbnnM7tyUJg/edit?usp=sharing"",""水分とろみの基準・水分ゼリー!C2"")"),"中間のとろみ")</f>
        <v>中間のとろみ</v>
      </c>
      <c r="D2" s="25" t="str">
        <f>IFERROR(__xludf.DUMMYFUNCTION("IMPORTRANGE(""https://docs.google.com/spreadsheets/d/1vsTcEcugRZXGU84Ng3dXvNCAOD3CAaUTEbnnM7tyUJg/edit?usp=sharing"",""水分とろみの基準・水分ゼリー!D2"")"),"濃いとろみ")</f>
        <v>濃いとろみ</v>
      </c>
      <c r="E2" s="25" t="str">
        <f>IFERROR(__xludf.DUMMYFUNCTION("IMPORTRANGE(""https://docs.google.com/spreadsheets/d/1vsTcEcugRZXGU84Ng3dXvNCAOD3CAaUTEbnnM7tyUJg/edit?usp=sharing"",""水分とろみの基準・水分ゼリー!E2"")"),"")</f>
        <v/>
      </c>
      <c r="F2" s="28" t="str">
        <f>IFERROR(__xludf.DUMMYFUNCTION("IMPORTRANGE(""https://docs.google.com/spreadsheets/d/1vsTcEcugRZXGU84Ng3dXvNCAOD3CAaUTEbnnM7tyUJg/edit?usp=sharing"",""水分とろみの基準・水分ゼリー!F2"")"),"名称")</f>
        <v>名称</v>
      </c>
      <c r="G2" s="29" t="s">
        <v>21</v>
      </c>
      <c r="H2" s="30"/>
    </row>
    <row r="3" ht="22.5" customHeight="1">
      <c r="A3" s="31" t="str">
        <f>IFERROR(__xludf.DUMMYFUNCTION("IMPORTRANGE(""https://docs.google.com/spreadsheets/d/1vsTcEcugRZXGU84Ng3dXvNCAOD3CAaUTEbnnM7tyUJg/edit?usp=sharing"",""水分とろみの基準・水分ゼリー!A3"")"),"とろみ調整食品")</f>
        <v>とろみ調整食品</v>
      </c>
      <c r="B3" s="32"/>
      <c r="C3" s="32" t="s">
        <v>25</v>
      </c>
      <c r="D3" s="34"/>
      <c r="E3" s="34"/>
      <c r="F3" s="31" t="str">
        <f>IFERROR(__xludf.DUMMYFUNCTION("IMPORTRANGE(""https://docs.google.com/spreadsheets/d/1vsTcEcugRZXGU84Ng3dXvNCAOD3CAaUTEbnnM7tyUJg/edit?usp=sharing"",""水分とろみの基準・水分ゼリー!F3"")"),"とろみ調整食品")</f>
        <v>とろみ調整食品</v>
      </c>
      <c r="G3" s="32" t="s">
        <v>26</v>
      </c>
      <c r="H3" s="34"/>
    </row>
    <row r="4" ht="22.5" customHeight="1">
      <c r="A4" s="35" t="str">
        <f>IFERROR(__xludf.DUMMYFUNCTION("IMPORTRANGE(""https://docs.google.com/spreadsheets/d/1vsTcEcugRZXGU84Ng3dXvNCAOD3CAaUTEbnnM7tyUJg/edit?usp=sharing"",""水分とろみの基準・水分ゼリー!A4"")"),"水100mlあたり")</f>
        <v>水100mlあたり</v>
      </c>
      <c r="B4" s="41" t="s">
        <v>69</v>
      </c>
      <c r="C4" s="41" t="s">
        <v>69</v>
      </c>
      <c r="D4" s="41" t="s">
        <v>69</v>
      </c>
      <c r="E4" s="41" t="s">
        <v>69</v>
      </c>
      <c r="F4" s="31" t="str">
        <f>IFERROR(__xludf.DUMMYFUNCTION("IMPORTRANGE(""https://docs.google.com/spreadsheets/d/1vsTcEcugRZXGU84Ng3dXvNCAOD3CAaUTEbnnM7tyUJg/edit?usp=sharing"",""水分とろみの基準・水分ゼリー!F4"")"),"水100mlあたり")</f>
        <v>水100mlあたり</v>
      </c>
      <c r="G4" s="41">
        <v>0.3</v>
      </c>
      <c r="H4" s="42"/>
    </row>
    <row r="5" ht="22.5" customHeight="1">
      <c r="A5" s="43" t="str">
        <f>IFERROR(__xludf.DUMMYFUNCTION("IMPORTRANGE(""https://docs.google.com/spreadsheets/d/1vsTcEcugRZXGU84Ng3dXvNCAOD3CAaUTEbnnM7tyUJg/edit?usp=sharing"",""水分とろみの基準・水分ゼリー!A5"")"),"小さじ")</f>
        <v>小さじ</v>
      </c>
      <c r="B5" s="44" t="s">
        <v>69</v>
      </c>
      <c r="C5" s="44" t="s">
        <v>69</v>
      </c>
      <c r="D5" s="44" t="s">
        <v>69</v>
      </c>
      <c r="E5" s="44" t="s">
        <v>69</v>
      </c>
      <c r="F5" s="43" t="s">
        <v>36</v>
      </c>
      <c r="G5" s="44"/>
      <c r="H5" s="46"/>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6" width="16.38"/>
    <col customWidth="1" min="7" max="7" width="32.63"/>
  </cols>
  <sheetData>
    <row r="1" ht="22.5" customHeight="1">
      <c r="A1" s="124" t="str">
        <f>IFERROR(__xludf.DUMMYFUNCTION("IMPORTRANGE(""https://docs.google.com/spreadsheets/d/1vsTcEcugRZXGU84Ng3dXvNCAOD3CAaUTEbnnM7tyUJg/edit?usp=sharing"",""濃厚流動食・補助食品!A1"")"),"4. 濃厚流動食（経管栄養）")</f>
        <v>4. 濃厚流動食（経管栄養）</v>
      </c>
      <c r="B1" s="94"/>
      <c r="C1" s="94"/>
      <c r="D1" s="94"/>
      <c r="E1" s="94"/>
      <c r="F1" s="125" t="str">
        <f>IFERROR(__xludf.DUMMYFUNCTION("IMPORTRANGE(""https://docs.google.com/spreadsheets/d/1vsTcEcugRZXGU84Ng3dXvNCAOD3CAaUTEbnnM7tyUJg/edit?usp=sharing"",""濃厚流動食・補助食品!F1"")"),"5. 補助食品、その他")</f>
        <v>5. 補助食品、その他</v>
      </c>
      <c r="G1" s="94"/>
    </row>
    <row r="2" ht="22.5" customHeight="1">
      <c r="A2" s="58" t="str">
        <f>IFERROR(__xludf.DUMMYFUNCTION("IMPORTRANGE(""https://docs.google.com/spreadsheets/d/1vsTcEcugRZXGU84Ng3dXvNCAOD3CAaUTEbnnM7tyUJg/edit?usp=sharing"",""濃厚流動食・補助食品!A2"")"),"商品名")</f>
        <v>商品名</v>
      </c>
      <c r="B2" s="59" t="s">
        <v>50</v>
      </c>
      <c r="C2" s="59" t="s">
        <v>51</v>
      </c>
      <c r="D2" s="59" t="s">
        <v>52</v>
      </c>
      <c r="E2" s="60" t="s">
        <v>53</v>
      </c>
      <c r="F2" s="61" t="s">
        <v>54</v>
      </c>
      <c r="G2" s="126" t="s">
        <v>55</v>
      </c>
    </row>
    <row r="3" ht="22.5" customHeight="1">
      <c r="A3" s="63"/>
      <c r="B3" s="59"/>
      <c r="C3" s="59"/>
      <c r="D3" s="59"/>
      <c r="E3" s="64"/>
      <c r="F3" s="65" t="s">
        <v>56</v>
      </c>
      <c r="G3" s="66"/>
    </row>
    <row r="4" ht="22.5" customHeight="1">
      <c r="A4" s="67"/>
      <c r="B4" s="59"/>
      <c r="C4" s="59"/>
      <c r="D4" s="68"/>
      <c r="E4" s="64"/>
      <c r="F4" s="69"/>
      <c r="G4" s="70"/>
    </row>
  </sheetData>
  <mergeCells count="2">
    <mergeCell ref="A2:A4"/>
    <mergeCell ref="F3:G4"/>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pageSetUpPr fitToPage="1"/>
  </sheetPr>
  <sheetViews>
    <sheetView showGridLines="0" workbookViewId="0"/>
  </sheetViews>
  <sheetFormatPr customHeight="1" defaultColWidth="12.63" defaultRowHeight="15.75"/>
  <cols>
    <col customWidth="1" min="1" max="8" width="16.38"/>
  </cols>
  <sheetData>
    <row r="1" ht="30.0" customHeight="1">
      <c r="A1" s="71" t="s">
        <v>57</v>
      </c>
      <c r="B1" s="72"/>
      <c r="C1" s="72" t="s">
        <v>58</v>
      </c>
      <c r="D1" s="72"/>
      <c r="E1" s="72"/>
      <c r="F1" s="73"/>
      <c r="G1" s="73"/>
      <c r="H1" s="73"/>
      <c r="I1" s="74"/>
      <c r="J1" s="74"/>
      <c r="K1" s="74"/>
      <c r="L1" s="74"/>
      <c r="M1" s="74"/>
      <c r="N1" s="74"/>
      <c r="O1" s="74"/>
      <c r="P1" s="74"/>
      <c r="Q1" s="74"/>
      <c r="R1" s="74"/>
      <c r="S1" s="74"/>
      <c r="T1" s="74"/>
      <c r="U1" s="74"/>
      <c r="V1" s="74"/>
      <c r="W1" s="74"/>
      <c r="X1" s="74"/>
      <c r="Y1" s="74"/>
      <c r="Z1" s="74"/>
    </row>
    <row r="2" ht="7.5" customHeight="1"/>
    <row r="3" ht="22.5" customHeight="1">
      <c r="A3" s="75" t="str">
        <f>IFERROR(__xludf.DUMMYFUNCTION("IMPORTRANGE(""https://docs.google.com/spreadsheets/d/1vsTcEcugRZXGU84Ng3dXvNCAOD3CAaUTEbnnM7tyUJg/edit?usp=sharing"",""おかず形態一覧表!A1"")"),"1. おかず形態一覧表")</f>
        <v>1. おかず形態一覧表</v>
      </c>
      <c r="B3" s="76"/>
    </row>
    <row r="4" ht="22.5" customHeight="1">
      <c r="A4" s="10" t="str">
        <f>IFERROR(__xludf.DUMMYFUNCTION("IMPORTRANGE(""https://docs.google.com/spreadsheets/d/1vsTcEcugRZXGU84Ng3dXvNCAOD3CAaUTEbnnM7tyUJg/edit?usp=sharing"",""おかず形態一覧表!A2"")"),"食種名称")</f>
        <v>食種名称</v>
      </c>
      <c r="B4" s="127" t="s">
        <v>8</v>
      </c>
      <c r="C4" s="127" t="s">
        <v>10</v>
      </c>
      <c r="D4" s="127" t="s">
        <v>11</v>
      </c>
      <c r="E4" s="127" t="s">
        <v>12</v>
      </c>
      <c r="F4" s="127" t="s">
        <v>13</v>
      </c>
      <c r="G4" s="127" t="s">
        <v>14</v>
      </c>
      <c r="H4" s="127"/>
    </row>
    <row r="5" ht="22.5" customHeight="1">
      <c r="A5" s="10" t="str">
        <f>IFERROR(__xludf.DUMMYFUNCTION("IMPORTRANGE(""https://docs.google.com/spreadsheets/d/1vsTcEcugRZXGU84Ng3dXvNCAOD3CAaUTEbnnM7tyUJg/edit?usp=sharing"",""おかず形態一覧表!A3"")"),"肉のおかず")</f>
        <v>肉のおかず</v>
      </c>
      <c r="B5" s="128" t="s">
        <v>16</v>
      </c>
      <c r="C5" s="128" t="s">
        <v>16</v>
      </c>
      <c r="D5" s="128" t="s">
        <v>16</v>
      </c>
      <c r="E5" s="128" t="s">
        <v>16</v>
      </c>
      <c r="F5" s="128" t="s">
        <v>16</v>
      </c>
      <c r="G5" s="128" t="s">
        <v>20</v>
      </c>
      <c r="H5" s="128"/>
    </row>
    <row r="6" ht="67.5" customHeight="1">
      <c r="A6" s="24" t="str">
        <f>IFERROR(__xludf.DUMMYFUNCTION("IMPORTRANGE(""https://docs.google.com/spreadsheets/d/1vsTcEcugRZXGU84Ng3dXvNCAOD3CAaUTEbnnM7tyUJg/edit?usp=sharing"",""おかず形態一覧表!A4"")"),"画像")</f>
        <v>画像</v>
      </c>
      <c r="B6" s="33" t="str">
        <f>'おかず形態一覧表'!B4</f>
        <v/>
      </c>
      <c r="C6" s="33" t="str">
        <f>'おかず形態一覧表'!C4</f>
        <v/>
      </c>
      <c r="D6" s="33" t="str">
        <f>'おかず形態一覧表'!D4</f>
        <v/>
      </c>
      <c r="E6" s="33" t="str">
        <f>'おかず形態一覧表'!E4</f>
        <v/>
      </c>
      <c r="F6" s="33" t="str">
        <f>'おかず形態一覧表'!F4</f>
        <v/>
      </c>
      <c r="G6" s="33" t="str">
        <f>'おかず形態一覧表'!G4</f>
        <v/>
      </c>
      <c r="H6" s="33" t="str">
        <f>'おかず形態一覧表'!H4</f>
        <v/>
      </c>
    </row>
    <row r="7" ht="22.5" customHeight="1">
      <c r="A7" s="10" t="str">
        <f>IFERROR(__xludf.DUMMYFUNCTION("IMPORTRANGE(""https://docs.google.com/spreadsheets/d/1vsTcEcugRZXGU84Ng3dXvNCAOD3CAaUTEbnnM7tyUJg/edit?usp=sharing"",""おかず形態一覧表!A5"")"),"魚のおかず")</f>
        <v>魚のおかず</v>
      </c>
      <c r="B7" s="128" t="s">
        <v>22</v>
      </c>
      <c r="C7" s="128" t="s">
        <v>22</v>
      </c>
      <c r="D7" s="128" t="s">
        <v>22</v>
      </c>
      <c r="E7" s="128" t="s">
        <v>23</v>
      </c>
      <c r="F7" s="128" t="s">
        <v>24</v>
      </c>
      <c r="G7" s="128" t="s">
        <v>24</v>
      </c>
      <c r="H7" s="128"/>
    </row>
    <row r="8" ht="67.5" customHeight="1">
      <c r="A8" s="24" t="str">
        <f>IFERROR(__xludf.DUMMYFUNCTION("IMPORTRANGE(""https://docs.google.com/spreadsheets/d/1vsTcEcugRZXGU84Ng3dXvNCAOD3CAaUTEbnnM7tyUJg/edit?usp=sharing"",""おかず形態一覧表!A6"")"),"画像")</f>
        <v>画像</v>
      </c>
      <c r="B8" s="33" t="str">
        <f>'おかず形態一覧表'!B6</f>
        <v/>
      </c>
      <c r="C8" s="33" t="str">
        <f>'おかず形態一覧表'!C6</f>
        <v/>
      </c>
      <c r="D8" s="33" t="str">
        <f>'おかず形態一覧表'!D6</f>
        <v/>
      </c>
      <c r="E8" s="33" t="str">
        <f>'おかず形態一覧表'!E6</f>
        <v/>
      </c>
      <c r="F8" s="33" t="str">
        <f>'おかず形態一覧表'!F6</f>
        <v/>
      </c>
      <c r="G8" s="33" t="str">
        <f>'おかず形態一覧表'!G6</f>
        <v/>
      </c>
      <c r="H8" s="33" t="str">
        <f>'おかず形態一覧表'!H6</f>
        <v/>
      </c>
    </row>
    <row r="9" ht="22.5" customHeight="1">
      <c r="A9" s="10" t="str">
        <f>IFERROR(__xludf.DUMMYFUNCTION("IMPORTRANGE(""https://docs.google.com/spreadsheets/d/1vsTcEcugRZXGU84Ng3dXvNCAOD3CAaUTEbnnM7tyUJg/edit?usp=sharing"",""おかず形態一覧表!A7"")"),"野菜のおかず")</f>
        <v>野菜のおかず</v>
      </c>
      <c r="B9" s="128" t="s">
        <v>27</v>
      </c>
      <c r="C9" s="128" t="s">
        <v>28</v>
      </c>
      <c r="D9" s="128" t="s">
        <v>28</v>
      </c>
      <c r="E9" s="128" t="s">
        <v>28</v>
      </c>
      <c r="F9" s="128" t="s">
        <v>28</v>
      </c>
      <c r="G9" s="128" t="s">
        <v>29</v>
      </c>
      <c r="H9" s="128"/>
    </row>
    <row r="10" ht="67.5" customHeight="1">
      <c r="A10" s="37" t="str">
        <f>IFERROR(__xludf.DUMMYFUNCTION("IMPORTRANGE(""https://docs.google.com/spreadsheets/d/1vsTcEcugRZXGU84Ng3dXvNCAOD3CAaUTEbnnM7tyUJg/edit?usp=sharing"",""おかず形態一覧表!A8"")"),"画像")</f>
        <v>画像</v>
      </c>
      <c r="B10" s="39" t="str">
        <f>'おかず形態一覧表'!B8</f>
        <v/>
      </c>
      <c r="C10" s="39" t="str">
        <f>'おかず形態一覧表'!C8</f>
        <v/>
      </c>
      <c r="D10" s="39" t="str">
        <f>'おかず形態一覧表'!D8</f>
        <v/>
      </c>
      <c r="E10" s="39" t="str">
        <f>'おかず形態一覧表'!E8</f>
        <v/>
      </c>
      <c r="F10" s="39" t="str">
        <f>'おかず形態一覧表'!F8</f>
        <v/>
      </c>
      <c r="G10" s="39" t="str">
        <f>'おかず形態一覧表'!G8</f>
        <v/>
      </c>
      <c r="H10" s="39" t="str">
        <f>'おかず形態一覧表'!H8</f>
        <v/>
      </c>
    </row>
    <row r="11" ht="112.5" customHeight="1">
      <c r="A11" s="37" t="str">
        <f>IFERROR(__xludf.DUMMYFUNCTION("IMPORTRANGE(""https://docs.google.com/spreadsheets/d/1vsTcEcugRZXGU84Ng3dXvNCAOD3CAaUTEbnnM7tyUJg/edit?usp=sharing"",""おかず形態一覧表!A9"")"),"内容")</f>
        <v>内容</v>
      </c>
      <c r="B11" s="136" t="s">
        <v>30</v>
      </c>
      <c r="C11" s="136" t="s">
        <v>31</v>
      </c>
      <c r="D11" s="136" t="s">
        <v>32</v>
      </c>
      <c r="E11" s="136" t="s">
        <v>33</v>
      </c>
      <c r="F11" s="136" t="s">
        <v>34</v>
      </c>
      <c r="G11" s="136" t="s">
        <v>35</v>
      </c>
      <c r="H11" s="136"/>
    </row>
    <row r="12" ht="45.0" customHeight="1">
      <c r="A12" s="47" t="str">
        <f>IFERROR(__xludf.DUMMYFUNCTION("IMPORTRANGE(""https://docs.google.com/spreadsheets/d/1vsTcEcugRZXGU84Ng3dXvNCAOD3CAaUTEbnnM7tyUJg/edit?usp=sharing"",""おかず形態一覧表!A10"")"),"大きさ・形状")</f>
        <v>大きさ・形状</v>
      </c>
      <c r="B12" s="48" t="s">
        <v>37</v>
      </c>
      <c r="C12" s="48" t="s">
        <v>38</v>
      </c>
      <c r="D12" s="48" t="s">
        <v>39</v>
      </c>
      <c r="E12" s="48" t="s">
        <v>40</v>
      </c>
      <c r="F12" s="48" t="s">
        <v>41</v>
      </c>
      <c r="G12" s="48" t="s">
        <v>35</v>
      </c>
      <c r="H12" s="48"/>
    </row>
    <row r="13" ht="45.0" customHeight="1">
      <c r="A13" s="47" t="str">
        <f>IFERROR(__xludf.DUMMYFUNCTION("IMPORTRANGE(""https://docs.google.com/spreadsheets/d/1vsTcEcugRZXGU84Ng3dXvNCAOD3CAaUTEbnnM7tyUJg/edit?usp=sharing"",""おかず形態一覧表!A11"")"),"咀嚼の必要性")</f>
        <v>咀嚼の必要性</v>
      </c>
      <c r="B13" s="49"/>
      <c r="C13" s="48"/>
      <c r="D13" s="48" t="s">
        <v>42</v>
      </c>
      <c r="E13" s="48" t="s">
        <v>42</v>
      </c>
      <c r="F13" s="48" t="s">
        <v>43</v>
      </c>
      <c r="G13" s="48" t="s">
        <v>43</v>
      </c>
      <c r="H13" s="48"/>
    </row>
    <row r="14" ht="22.5" customHeight="1">
      <c r="A14" s="47" t="str">
        <f>IFERROR(__xludf.DUMMYFUNCTION("IMPORTRANGE(""https://docs.google.com/spreadsheets/d/1vsTcEcugRZXGU84Ng3dXvNCAOD3CAaUTEbnnM7tyUJg/edit?usp=sharing"",""おかず形態一覧表!A12"")"),"学会分類2021")</f>
        <v>学会分類2021</v>
      </c>
      <c r="B14" s="139"/>
      <c r="C14" s="140"/>
      <c r="D14" s="140" t="s">
        <v>44</v>
      </c>
      <c r="E14" s="140" t="s">
        <v>44</v>
      </c>
      <c r="F14" s="140" t="s">
        <v>45</v>
      </c>
      <c r="G14" s="140" t="s">
        <v>46</v>
      </c>
      <c r="H14" s="140"/>
    </row>
    <row r="15" ht="22.5" customHeight="1">
      <c r="A15" s="52" t="str">
        <f>IFERROR(__xludf.DUMMYFUNCTION("IMPORTRANGE(""https://docs.google.com/spreadsheets/d/1vsTcEcugRZXGU84Ng3dXvNCAOD3CAaUTEbnnM7tyUJg/edit?usp=sharing"",""おかず形態一覧表!A13"")"),"栄養量目安")</f>
        <v>栄養量目安</v>
      </c>
      <c r="B15" s="143" t="s">
        <v>47</v>
      </c>
      <c r="C15" s="143" t="s">
        <v>48</v>
      </c>
      <c r="D15" s="143" t="s">
        <v>48</v>
      </c>
      <c r="E15" s="143" t="s">
        <v>48</v>
      </c>
      <c r="F15" s="143" t="s">
        <v>48</v>
      </c>
      <c r="G15" s="143" t="s">
        <v>49</v>
      </c>
      <c r="H15" s="143"/>
    </row>
    <row r="16" ht="22.5" customHeight="1">
      <c r="A16" s="54"/>
      <c r="B16" s="116">
        <v>1750.0</v>
      </c>
      <c r="C16" s="116">
        <v>1650.0</v>
      </c>
      <c r="D16" s="116">
        <v>1650.0</v>
      </c>
      <c r="E16" s="116">
        <v>1650.0</v>
      </c>
      <c r="F16" s="116">
        <v>1600.0</v>
      </c>
      <c r="G16" s="116">
        <v>1400.0</v>
      </c>
      <c r="H16" s="116"/>
    </row>
    <row r="17" ht="7.5" customHeight="1"/>
    <row r="18" ht="22.5" customHeight="1">
      <c r="A18" s="119" t="str">
        <f>IFERROR(__xludf.DUMMYFUNCTION("IMPORTRANGE(""https://docs.google.com/spreadsheets/d/1vsTcEcugRZXGU84Ng3dXvNCAOD3CAaUTEbnnM7tyUJg/edit?usp=sharing"",""主食一覧!A1"")"),"2. 主食一覧")</f>
        <v>2. 主食一覧</v>
      </c>
      <c r="B18" s="120"/>
    </row>
    <row r="19" ht="22.5" customHeight="1">
      <c r="A19" s="6" t="str">
        <f>IFERROR(__xludf.DUMMYFUNCTION("IMPORTRANGE(""https://docs.google.com/spreadsheets/d/1vsTcEcugRZXGU84Ng3dXvNCAOD3CAaUTEbnnM7tyUJg/edit?usp=sharing"",""主食一覧!A2"")"),"主食名称")</f>
        <v>主食名称</v>
      </c>
      <c r="B19" s="8" t="s">
        <v>2</v>
      </c>
      <c r="C19" s="8" t="s">
        <v>3</v>
      </c>
      <c r="D19" s="8" t="s">
        <v>4</v>
      </c>
      <c r="E19" s="8" t="s">
        <v>6</v>
      </c>
      <c r="F19" s="8"/>
      <c r="G19" s="8"/>
      <c r="H19" s="11"/>
    </row>
    <row r="20" ht="67.5" customHeight="1">
      <c r="A20" s="6" t="str">
        <f>IFERROR(__xludf.DUMMYFUNCTION("IMPORTRANGE(""https://docs.google.com/spreadsheets/d/1vsTcEcugRZXGU84Ng3dXvNCAOD3CAaUTEbnnM7tyUJg/edit?usp=sharing"",""主食一覧!A3"")"),"画像")</f>
        <v>画像</v>
      </c>
      <c r="B20" s="14" t="str">
        <f>'主食一覧'!B3</f>
        <v/>
      </c>
      <c r="C20" s="14" t="str">
        <f>'主食一覧'!C3</f>
        <v/>
      </c>
      <c r="D20" s="14" t="str">
        <f>'主食一覧'!D3</f>
        <v/>
      </c>
      <c r="E20" s="14" t="str">
        <f>'主食一覧'!E3</f>
        <v/>
      </c>
      <c r="F20" s="14" t="str">
        <f>'主食一覧'!F3</f>
        <v/>
      </c>
      <c r="G20" s="14" t="str">
        <f>'主食一覧'!G3</f>
        <v/>
      </c>
      <c r="H20" s="14" t="str">
        <f>'主食一覧'!H3</f>
        <v/>
      </c>
    </row>
    <row r="21" ht="45.0" customHeight="1">
      <c r="A21" s="6" t="str">
        <f>IFERROR(__xludf.DUMMYFUNCTION("IMPORTRANGE(""https://docs.google.com/spreadsheets/d/1vsTcEcugRZXGU84Ng3dXvNCAOD3CAaUTEbnnM7tyUJg/edit?usp=sharing"",""主食一覧!A4"")"),"内容")</f>
        <v>内容</v>
      </c>
      <c r="B21" s="153" t="s">
        <v>15</v>
      </c>
      <c r="C21" s="153" t="s">
        <v>17</v>
      </c>
      <c r="D21" s="153" t="s">
        <v>18</v>
      </c>
      <c r="E21" s="153" t="s">
        <v>19</v>
      </c>
      <c r="F21" s="153"/>
      <c r="G21" s="153"/>
      <c r="H21" s="121"/>
    </row>
    <row r="22" ht="22.5" customHeight="1">
      <c r="A22" s="6" t="str">
        <f>IFERROR(__xludf.DUMMYFUNCTION("IMPORTRANGE(""https://docs.google.com/spreadsheets/d/1vsTcEcugRZXGU84Ng3dXvNCAOD3CAaUTEbnnM7tyUJg/edit?usp=sharing"",""主食一覧!A5"")"),"学会分類2021")</f>
        <v>学会分類2021</v>
      </c>
      <c r="B22" s="109"/>
      <c r="C22" s="109"/>
      <c r="D22" s="109"/>
      <c r="E22" s="109"/>
      <c r="F22" s="109"/>
      <c r="G22" s="109"/>
      <c r="H22" s="109"/>
    </row>
    <row r="23" ht="7.5" customHeight="1"/>
    <row r="24" ht="22.5" customHeight="1">
      <c r="A24" s="18" t="str">
        <f>IFERROR(__xludf.DUMMYFUNCTION("IMPORTRANGE(""https://docs.google.com/spreadsheets/d/1vsTcEcugRZXGU84Ng3dXvNCAOD3CAaUTEbnnM7tyUJg/edit?usp=sharing"",""水分とろみの基準・水分ゼリー!A1"")"),"3-1. 水分とろみの基準")</f>
        <v>3-1. 水分とろみの基準</v>
      </c>
      <c r="B24" s="123"/>
      <c r="F24" s="18" t="str">
        <f>IFERROR(__xludf.DUMMYFUNCTION("IMPORTRANGE(""https://docs.google.com/spreadsheets/d/1vsTcEcugRZXGU84Ng3dXvNCAOD3CAaUTEbnnM7tyUJg/edit?usp=sharing"",""水分とろみの基準・水分ゼリー!F1"")"),"3-2. 水分ゼリー")</f>
        <v>3-2. 水分ゼリー</v>
      </c>
      <c r="G24" s="123"/>
    </row>
    <row r="25" ht="30.0" customHeight="1">
      <c r="A25" s="21" t="str">
        <f>IFERROR(__xludf.DUMMYFUNCTION("IMPORTRANGE(""https://docs.google.com/spreadsheets/d/1vsTcEcugRZXGU84Ng3dXvNCAOD3CAaUTEbnnM7tyUJg/edit?usp=sharing"",""水分とろみの基準・水分ゼリー!A2"")"),"学会分類2021
（とろみ）")</f>
        <v>学会分類2021
（とろみ）</v>
      </c>
      <c r="B25" s="25" t="str">
        <f>IFERROR(__xludf.DUMMYFUNCTION("IMPORTRANGE(""https://docs.google.com/spreadsheets/d/1vsTcEcugRZXGU84Ng3dXvNCAOD3CAaUTEbnnM7tyUJg/edit?usp=sharing"",""水分とろみの基準・水分ゼリー!B2"")"),"薄いとろみ")</f>
        <v>薄いとろみ</v>
      </c>
      <c r="C25" s="25" t="str">
        <f>IFERROR(__xludf.DUMMYFUNCTION("IMPORTRANGE(""https://docs.google.com/spreadsheets/d/1vsTcEcugRZXGU84Ng3dXvNCAOD3CAaUTEbnnM7tyUJg/edit?usp=sharing"",""水分とろみの基準・水分ゼリー!C2"")"),"中間のとろみ")</f>
        <v>中間のとろみ</v>
      </c>
      <c r="D25" s="25" t="str">
        <f>IFERROR(__xludf.DUMMYFUNCTION("IMPORTRANGE(""https://docs.google.com/spreadsheets/d/1vsTcEcugRZXGU84Ng3dXvNCAOD3CAaUTEbnnM7tyUJg/edit?usp=sharing"",""水分とろみの基準・水分ゼリー!D2"")"),"濃いとろみ")</f>
        <v>濃いとろみ</v>
      </c>
      <c r="E25" s="25" t="str">
        <f>IFERROR(__xludf.DUMMYFUNCTION("IMPORTRANGE(""https://docs.google.com/spreadsheets/d/1vsTcEcugRZXGU84Ng3dXvNCAOD3CAaUTEbnnM7tyUJg/edit?usp=sharing"",""水分とろみの基準・水分ゼリー!E2"")"),"")</f>
        <v/>
      </c>
      <c r="F25" s="28" t="str">
        <f>IFERROR(__xludf.DUMMYFUNCTION("IMPORTRANGE(""https://docs.google.com/spreadsheets/d/1vsTcEcugRZXGU84Ng3dXvNCAOD3CAaUTEbnnM7tyUJg/edit?usp=sharing"",""水分とろみの基準・水分ゼリー!F2"")"),"名称")</f>
        <v>名称</v>
      </c>
      <c r="G25" s="29" t="s">
        <v>21</v>
      </c>
      <c r="H25" s="30"/>
    </row>
    <row r="26" ht="22.5" customHeight="1">
      <c r="A26" s="31" t="str">
        <f>IFERROR(__xludf.DUMMYFUNCTION("IMPORTRANGE(""https://docs.google.com/spreadsheets/d/1vsTcEcugRZXGU84Ng3dXvNCAOD3CAaUTEbnnM7tyUJg/edit?usp=sharing"",""水分とろみの基準・水分ゼリー!A3"")"),"とろみ調整食品")</f>
        <v>とろみ調整食品</v>
      </c>
      <c r="B26" s="32"/>
      <c r="C26" s="32" t="s">
        <v>25</v>
      </c>
      <c r="D26" s="34"/>
      <c r="E26" s="34"/>
      <c r="F26" s="35" t="s">
        <v>70</v>
      </c>
      <c r="G26" s="32" t="s">
        <v>26</v>
      </c>
      <c r="H26" s="34"/>
    </row>
    <row r="27" ht="22.5" customHeight="1">
      <c r="A27" s="35" t="str">
        <f>IFERROR(__xludf.DUMMYFUNCTION("IMPORTRANGE(""https://docs.google.com/spreadsheets/d/1vsTcEcugRZXGU84Ng3dXvNCAOD3CAaUTEbnnM7tyUJg/edit?usp=sharing"",""水分とろみの基準・水分ゼリー!A4"")"),"水100mlあたり")</f>
        <v>水100mlあたり</v>
      </c>
      <c r="B27" s="41"/>
      <c r="C27" s="42"/>
      <c r="D27" s="41"/>
      <c r="E27" s="42"/>
      <c r="F27" s="35" t="s">
        <v>71</v>
      </c>
      <c r="G27" s="41">
        <v>0.3</v>
      </c>
      <c r="H27" s="42"/>
    </row>
    <row r="28" ht="22.5" customHeight="1">
      <c r="A28" s="43" t="str">
        <f>IFERROR(__xludf.DUMMYFUNCTION("IMPORTRANGE(""https://docs.google.com/spreadsheets/d/1vsTcEcugRZXGU84Ng3dXvNCAOD3CAaUTEbnnM7tyUJg/edit?usp=sharing"",""水分とろみの基準・水分ゼリー!A5"")"),"小さじ")</f>
        <v>小さじ</v>
      </c>
      <c r="B28" s="158"/>
      <c r="C28" s="159"/>
      <c r="D28" s="158"/>
      <c r="E28" s="159"/>
      <c r="F28" s="43" t="s">
        <v>36</v>
      </c>
      <c r="G28" s="160"/>
      <c r="H28" s="161"/>
    </row>
    <row r="29" ht="7.5" customHeight="1"/>
    <row r="30" ht="22.5" customHeight="1">
      <c r="A30" s="129" t="str">
        <f>IFERROR(__xludf.DUMMYFUNCTION("IMPORTRANGE(""https://docs.google.com/spreadsheets/d/1vsTcEcugRZXGU84Ng3dXvNCAOD3CAaUTEbnnM7tyUJg/edit?usp=sharing"",""濃厚流動食・補助食品!A1"")"),"4. 濃厚流動食（経管栄養）")</f>
        <v>4. 濃厚流動食（経管栄養）</v>
      </c>
      <c r="B30" s="130"/>
      <c r="F30" s="131" t="str">
        <f>IFERROR(__xludf.DUMMYFUNCTION("IMPORTRANGE(""https://docs.google.com/spreadsheets/d/1vsTcEcugRZXGU84Ng3dXvNCAOD3CAaUTEbnnM7tyUJg/edit?usp=sharing"",""濃厚流動食・補助食品!F1"")"),"5. 補助食品、その他")</f>
        <v>5. 補助食品、その他</v>
      </c>
      <c r="G30" s="132"/>
    </row>
    <row r="31" ht="22.5" customHeight="1">
      <c r="A31" s="58" t="str">
        <f>IFERROR(__xludf.DUMMYFUNCTION("IMPORTRANGE(""https://docs.google.com/spreadsheets/d/1vsTcEcugRZXGU84Ng3dXvNCAOD3CAaUTEbnnM7tyUJg/edit?usp=sharing"",""濃厚流動食・補助食品!A2"")"),"商品名")</f>
        <v>商品名</v>
      </c>
      <c r="B31" s="59" t="s">
        <v>50</v>
      </c>
      <c r="C31" s="59" t="s">
        <v>51</v>
      </c>
      <c r="D31" s="59" t="s">
        <v>52</v>
      </c>
      <c r="E31" s="60" t="s">
        <v>53</v>
      </c>
      <c r="F31" s="162" t="s">
        <v>54</v>
      </c>
      <c r="G31" s="163" t="s">
        <v>55</v>
      </c>
      <c r="H31" s="135"/>
    </row>
    <row r="32" ht="22.5" customHeight="1">
      <c r="A32" s="63"/>
      <c r="B32" s="59"/>
      <c r="C32" s="59"/>
      <c r="D32" s="59"/>
      <c r="E32" s="68"/>
      <c r="F32" s="65" t="s">
        <v>56</v>
      </c>
      <c r="G32" s="138"/>
      <c r="H32" s="66"/>
    </row>
    <row r="33" ht="22.5" customHeight="1">
      <c r="A33" s="67"/>
      <c r="B33" s="59"/>
      <c r="C33" s="59"/>
      <c r="D33" s="68"/>
      <c r="E33" s="68"/>
      <c r="F33" s="69"/>
      <c r="G33" s="141"/>
      <c r="H33" s="70"/>
    </row>
    <row r="34" ht="7.5" customHeight="1"/>
    <row r="35" ht="22.5" customHeight="1">
      <c r="A35" s="142" t="str">
        <f>IFERROR(__xludf.DUMMYFUNCTION("IMPORTRANGE(""https://docs.google.com/spreadsheets/d/1vsTcEcugRZXGU84Ng3dXvNCAOD3CAaUTEbnnM7tyUJg/edit?usp=sharing"",""施設概要!A1"")"),"施設概要")</f>
        <v>施設概要</v>
      </c>
      <c r="B35" s="144"/>
    </row>
    <row r="36" ht="22.5" customHeight="1">
      <c r="A36" s="3" t="str">
        <f>IFERROR(__xludf.DUMMYFUNCTION("IMPORTRANGE(""https://docs.google.com/spreadsheets/d/1vsTcEcugRZXGU84Ng3dXvNCAOD3CAaUTEbnnM7tyUJg/edit?usp=sharing"",""施設概要!A2"")"),"所在地")</f>
        <v>所在地</v>
      </c>
      <c r="B36" s="100" t="s">
        <v>0</v>
      </c>
      <c r="C36" s="146"/>
      <c r="D36" s="147"/>
      <c r="E36" s="164" t="s">
        <v>1</v>
      </c>
      <c r="F36" s="149"/>
      <c r="G36" s="149"/>
      <c r="H36" s="150"/>
    </row>
    <row r="37" ht="22.5" customHeight="1">
      <c r="A37" s="3" t="str">
        <f>IFERROR(__xludf.DUMMYFUNCTION("IMPORTRANGE(""https://docs.google.com/spreadsheets/d/1vsTcEcugRZXGU84Ng3dXvNCAOD3CAaUTEbnnM7tyUJg/edit?usp=sharing"",""施設概要!A3"")"),"給食部門名")</f>
        <v>給食部門名</v>
      </c>
      <c r="B37" s="100" t="s">
        <v>5</v>
      </c>
      <c r="C37" s="146"/>
      <c r="D37" s="147"/>
      <c r="E37" s="151"/>
      <c r="H37" s="152"/>
    </row>
    <row r="38" ht="22.5" customHeight="1">
      <c r="A38" s="3" t="str">
        <f>IFERROR(__xludf.DUMMYFUNCTION("IMPORTRANGE(""https://docs.google.com/spreadsheets/d/1vsTcEcugRZXGU84Ng3dXvNCAOD3CAaUTEbnnM7tyUJg/edit?usp=sharing"",""施設概要!A4"")"),"電話")</f>
        <v>電話</v>
      </c>
      <c r="B38" s="100" t="s">
        <v>7</v>
      </c>
      <c r="C38" s="146"/>
      <c r="D38" s="147"/>
      <c r="E38" s="151"/>
      <c r="H38" s="152"/>
    </row>
    <row r="39" ht="22.5" customHeight="1">
      <c r="A39" s="101" t="str">
        <f>IFERROR(__xludf.DUMMYFUNCTION("IMPORTRANGE(""https://docs.google.com/spreadsheets/d/1vsTcEcugRZXGU84Ng3dXvNCAOD3CAaUTEbnnM7tyUJg/edit?usp=sharing"",""施設概要!A5"")"),"FAX")</f>
        <v>FAX</v>
      </c>
      <c r="B39" s="100" t="s">
        <v>9</v>
      </c>
      <c r="C39" s="146"/>
      <c r="D39" s="147"/>
      <c r="E39" s="151"/>
      <c r="H39" s="152"/>
    </row>
    <row r="40" ht="22.5" customHeight="1">
      <c r="A40" s="103" t="str">
        <f>IFERROR(__xludf.DUMMYFUNCTION("IMPORTRANGE(""https://docs.google.com/spreadsheets/d/1vsTcEcugRZXGU84Ng3dXvNCAOD3CAaUTEbnnM7tyUJg/edit?usp=sharing"",""施設概要!A6"")"),"更新日")</f>
        <v>更新日</v>
      </c>
      <c r="B40" s="165">
        <v>45965.39390434028</v>
      </c>
      <c r="C40" s="146"/>
      <c r="D40" s="147"/>
      <c r="E40" s="155"/>
      <c r="F40" s="156"/>
      <c r="G40" s="156"/>
      <c r="H40" s="157"/>
    </row>
  </sheetData>
  <mergeCells count="10">
    <mergeCell ref="B38:D38"/>
    <mergeCell ref="B39:D39"/>
    <mergeCell ref="A15:A16"/>
    <mergeCell ref="A31:A33"/>
    <mergeCell ref="G31:H31"/>
    <mergeCell ref="F32:H33"/>
    <mergeCell ref="B36:D36"/>
    <mergeCell ref="E36:H40"/>
    <mergeCell ref="B37:D37"/>
    <mergeCell ref="B40:D40"/>
  </mergeCells>
  <printOptions gridLines="1" horizontalCentered="1"/>
  <pageMargins bottom="0.75" footer="0.0" header="0.0" left="0.25" right="0.25" top="0.75"/>
  <pageSetup paperSize="9" cellComments="atEnd" orientation="portrait"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8" width="16.38"/>
  </cols>
  <sheetData>
    <row r="1" ht="22.5" customHeight="1">
      <c r="A1" s="4" t="str">
        <f>IFERROR(__xludf.DUMMYFUNCTION("IMPORTRANGE(""https://docs.google.com/spreadsheets/d/1vsTcEcugRZXGU84Ng3dXvNCAOD3CAaUTEbnnM7tyUJg/edit?usp=sharing"",""おかず形態一覧表!A1"")"),"1. おかず形態一覧表")</f>
        <v>1. おかず形態一覧表</v>
      </c>
    </row>
    <row r="2" ht="22.5" customHeight="1">
      <c r="A2" s="10" t="str">
        <f>IFERROR(__xludf.DUMMYFUNCTION("IMPORTRANGE(""https://docs.google.com/spreadsheets/d/1vsTcEcugRZXGU84Ng3dXvNCAOD3CAaUTEbnnM7tyUJg/edit?usp=sharing"",""おかず形態一覧表!A2"")"),"食種名称")</f>
        <v>食種名称</v>
      </c>
      <c r="B2" s="12" t="s">
        <v>8</v>
      </c>
      <c r="C2" s="12" t="s">
        <v>10</v>
      </c>
      <c r="D2" s="12" t="s">
        <v>11</v>
      </c>
      <c r="E2" s="12" t="s">
        <v>12</v>
      </c>
      <c r="F2" s="12" t="s">
        <v>13</v>
      </c>
      <c r="G2" s="12" t="s">
        <v>14</v>
      </c>
      <c r="H2" s="12"/>
    </row>
    <row r="3" ht="18.75" customHeight="1">
      <c r="A3" s="17" t="str">
        <f>IFERROR(__xludf.DUMMYFUNCTION("IMPORTRANGE(""https://docs.google.com/spreadsheets/d/1vsTcEcugRZXGU84Ng3dXvNCAOD3CAaUTEbnnM7tyUJg/edit?usp=sharing"",""おかず形態一覧表!A3"")"),"肉のおかず")</f>
        <v>肉のおかず</v>
      </c>
      <c r="B3" s="20" t="s">
        <v>16</v>
      </c>
      <c r="C3" s="20" t="s">
        <v>16</v>
      </c>
      <c r="D3" s="20" t="s">
        <v>16</v>
      </c>
      <c r="E3" s="20" t="s">
        <v>16</v>
      </c>
      <c r="F3" s="20" t="s">
        <v>16</v>
      </c>
      <c r="G3" s="20" t="s">
        <v>20</v>
      </c>
      <c r="H3" s="20"/>
    </row>
    <row r="4" ht="67.5" customHeight="1">
      <c r="A4" s="24" t="str">
        <f>IFERROR(__xludf.DUMMYFUNCTION("IMPORTRANGE(""https://docs.google.com/spreadsheets/d/1vsTcEcugRZXGU84Ng3dXvNCAOD3CAaUTEbnnM7tyUJg/edit?usp=sharing"",""おかず形態一覧表!A4"")"),"画像")</f>
        <v>画像</v>
      </c>
      <c r="B4" s="27"/>
      <c r="C4" s="27"/>
      <c r="D4" s="27"/>
      <c r="E4" s="27"/>
      <c r="F4" s="27"/>
      <c r="G4" s="27"/>
      <c r="H4" s="27"/>
    </row>
    <row r="5" ht="18.75" customHeight="1">
      <c r="A5" s="17" t="str">
        <f>IFERROR(__xludf.DUMMYFUNCTION("IMPORTRANGE(""https://docs.google.com/spreadsheets/d/1vsTcEcugRZXGU84Ng3dXvNCAOD3CAaUTEbnnM7tyUJg/edit?usp=sharing"",""おかず形態一覧表!A5"")"),"魚のおかず")</f>
        <v>魚のおかず</v>
      </c>
      <c r="B5" s="20" t="s">
        <v>22</v>
      </c>
      <c r="C5" s="20" t="s">
        <v>22</v>
      </c>
      <c r="D5" s="20" t="s">
        <v>22</v>
      </c>
      <c r="E5" s="20" t="s">
        <v>23</v>
      </c>
      <c r="F5" s="20" t="s">
        <v>24</v>
      </c>
      <c r="G5" s="20" t="s">
        <v>24</v>
      </c>
      <c r="H5" s="20"/>
    </row>
    <row r="6" ht="67.5" customHeight="1">
      <c r="A6" s="24" t="str">
        <f>IFERROR(__xludf.DUMMYFUNCTION("IMPORTRANGE(""https://docs.google.com/spreadsheets/d/1vsTcEcugRZXGU84Ng3dXvNCAOD3CAaUTEbnnM7tyUJg/edit?usp=sharing"",""おかず形態一覧表!A6"")"),"画像")</f>
        <v>画像</v>
      </c>
      <c r="B6" s="33"/>
      <c r="C6" s="27"/>
      <c r="D6" s="27"/>
      <c r="E6" s="27"/>
      <c r="F6" s="27"/>
      <c r="G6" s="27"/>
      <c r="H6" s="27"/>
    </row>
    <row r="7" ht="18.75" customHeight="1">
      <c r="A7" s="17" t="str">
        <f>IFERROR(__xludf.DUMMYFUNCTION("IMPORTRANGE(""https://docs.google.com/spreadsheets/d/1vsTcEcugRZXGU84Ng3dXvNCAOD3CAaUTEbnnM7tyUJg/edit?usp=sharing"",""おかず形態一覧表!A7"")"),"野菜のおかず")</f>
        <v>野菜のおかず</v>
      </c>
      <c r="B7" s="20" t="s">
        <v>27</v>
      </c>
      <c r="C7" s="20" t="s">
        <v>28</v>
      </c>
      <c r="D7" s="20" t="s">
        <v>28</v>
      </c>
      <c r="E7" s="20" t="s">
        <v>28</v>
      </c>
      <c r="F7" s="20" t="s">
        <v>28</v>
      </c>
      <c r="G7" s="20" t="s">
        <v>29</v>
      </c>
      <c r="H7" s="20"/>
    </row>
    <row r="8" ht="67.5" customHeight="1">
      <c r="A8" s="37" t="str">
        <f>IFERROR(__xludf.DUMMYFUNCTION("IMPORTRANGE(""https://docs.google.com/spreadsheets/d/1vsTcEcugRZXGU84Ng3dXvNCAOD3CAaUTEbnnM7tyUJg/edit?usp=sharing"",""おかず形態一覧表!A8"")"),"画像")</f>
        <v>画像</v>
      </c>
      <c r="B8" s="39"/>
      <c r="C8" s="40"/>
      <c r="D8" s="40"/>
      <c r="E8" s="40"/>
      <c r="F8" s="40"/>
      <c r="G8" s="40"/>
      <c r="H8" s="40"/>
    </row>
    <row r="9" ht="112.5" customHeight="1">
      <c r="A9" s="37" t="str">
        <f>IFERROR(__xludf.DUMMYFUNCTION("IMPORTRANGE(""https://docs.google.com/spreadsheets/d/1vsTcEcugRZXGU84Ng3dXvNCAOD3CAaUTEbnnM7tyUJg/edit?usp=sharing"",""おかず形態一覧表!A9"")"),"内容")</f>
        <v>内容</v>
      </c>
      <c r="B9" s="45" t="s">
        <v>30</v>
      </c>
      <c r="C9" s="45" t="s">
        <v>31</v>
      </c>
      <c r="D9" s="45" t="s">
        <v>32</v>
      </c>
      <c r="E9" s="45" t="s">
        <v>33</v>
      </c>
      <c r="F9" s="45" t="s">
        <v>34</v>
      </c>
      <c r="G9" s="45" t="s">
        <v>35</v>
      </c>
      <c r="H9" s="45"/>
    </row>
    <row r="10" ht="45.0" customHeight="1">
      <c r="A10" s="47" t="str">
        <f>IFERROR(__xludf.DUMMYFUNCTION("IMPORTRANGE(""https://docs.google.com/spreadsheets/d/1vsTcEcugRZXGU84Ng3dXvNCAOD3CAaUTEbnnM7tyUJg/edit?usp=sharing"",""おかず形態一覧表!A10"")"),"大きさ・形状")</f>
        <v>大きさ・形状</v>
      </c>
      <c r="B10" s="48" t="s">
        <v>37</v>
      </c>
      <c r="C10" s="48" t="s">
        <v>38</v>
      </c>
      <c r="D10" s="48" t="s">
        <v>39</v>
      </c>
      <c r="E10" s="48" t="s">
        <v>40</v>
      </c>
      <c r="F10" s="48" t="s">
        <v>41</v>
      </c>
      <c r="G10" s="48" t="s">
        <v>35</v>
      </c>
      <c r="H10" s="48"/>
    </row>
    <row r="11" ht="45.0" customHeight="1">
      <c r="A11" s="47" t="str">
        <f>IFERROR(__xludf.DUMMYFUNCTION("IMPORTRANGE(""https://docs.google.com/spreadsheets/d/1vsTcEcugRZXGU84Ng3dXvNCAOD3CAaUTEbnnM7tyUJg/edit?usp=sharing"",""おかず形態一覧表!A11"")"),"咀嚼の必要性")</f>
        <v>咀嚼の必要性</v>
      </c>
      <c r="B11" s="49"/>
      <c r="C11" s="48"/>
      <c r="D11" s="48" t="s">
        <v>42</v>
      </c>
      <c r="E11" s="48" t="s">
        <v>42</v>
      </c>
      <c r="F11" s="48" t="s">
        <v>43</v>
      </c>
      <c r="G11" s="48" t="s">
        <v>43</v>
      </c>
      <c r="H11" s="48"/>
    </row>
    <row r="12" ht="22.5" customHeight="1">
      <c r="A12" s="47" t="str">
        <f>IFERROR(__xludf.DUMMYFUNCTION("IMPORTRANGE(""https://docs.google.com/spreadsheets/d/1vsTcEcugRZXGU84Ng3dXvNCAOD3CAaUTEbnnM7tyUJg/edit?usp=sharing"",""おかず形態一覧表!A12"")"),"学会分類2021")</f>
        <v>学会分類2021</v>
      </c>
      <c r="B12" s="50"/>
      <c r="C12" s="51"/>
      <c r="D12" s="51" t="s">
        <v>44</v>
      </c>
      <c r="E12" s="51" t="s">
        <v>44</v>
      </c>
      <c r="F12" s="51" t="s">
        <v>45</v>
      </c>
      <c r="G12" s="51" t="s">
        <v>46</v>
      </c>
      <c r="H12" s="51"/>
    </row>
    <row r="13" ht="22.5" customHeight="1">
      <c r="A13" s="52" t="str">
        <f>IFERROR(__xludf.DUMMYFUNCTION("IMPORTRANGE(""https://docs.google.com/spreadsheets/d/1vsTcEcugRZXGU84Ng3dXvNCAOD3CAaUTEbnnM7tyUJg/edit?usp=sharing"",""おかず形態一覧表!A13"")"),"栄養量目安")</f>
        <v>栄養量目安</v>
      </c>
      <c r="B13" s="53" t="s">
        <v>47</v>
      </c>
      <c r="C13" s="53" t="s">
        <v>48</v>
      </c>
      <c r="D13" s="53" t="s">
        <v>48</v>
      </c>
      <c r="E13" s="53" t="s">
        <v>48</v>
      </c>
      <c r="F13" s="53" t="s">
        <v>48</v>
      </c>
      <c r="G13" s="53" t="s">
        <v>49</v>
      </c>
      <c r="H13" s="53"/>
    </row>
    <row r="14" ht="22.5" customHeight="1">
      <c r="A14" s="54"/>
      <c r="B14" s="55">
        <v>1750.0</v>
      </c>
      <c r="C14" s="55">
        <v>1650.0</v>
      </c>
      <c r="D14" s="55">
        <v>1650.0</v>
      </c>
      <c r="E14" s="55">
        <v>1650.0</v>
      </c>
      <c r="F14" s="55">
        <v>1600.0</v>
      </c>
      <c r="G14" s="55">
        <v>1400.0</v>
      </c>
      <c r="H14" s="55"/>
    </row>
  </sheetData>
  <mergeCells count="1">
    <mergeCell ref="A13:A14"/>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8" width="16.38"/>
  </cols>
  <sheetData>
    <row r="1" ht="22.5" customHeight="1">
      <c r="A1" s="2" t="str">
        <f>IFERROR(__xludf.DUMMYFUNCTION("IMPORTRANGE(""https://docs.google.com/spreadsheets/d/1vsTcEcugRZXGU84Ng3dXvNCAOD3CAaUTEbnnM7tyUJg/edit?usp=sharing"",""主食一覧!A1"")"),"2. 主食一覧")</f>
        <v>2. 主食一覧</v>
      </c>
    </row>
    <row r="2" ht="22.5" customHeight="1">
      <c r="A2" s="6" t="str">
        <f>IFERROR(__xludf.DUMMYFUNCTION("IMPORTRANGE(""https://docs.google.com/spreadsheets/d/1vsTcEcugRZXGU84Ng3dXvNCAOD3CAaUTEbnnM7tyUJg/edit?usp=sharing"",""主食一覧!A2"")"),"主食名称")</f>
        <v>主食名称</v>
      </c>
      <c r="B2" s="8" t="s">
        <v>2</v>
      </c>
      <c r="C2" s="8" t="s">
        <v>3</v>
      </c>
      <c r="D2" s="8" t="s">
        <v>4</v>
      </c>
      <c r="E2" s="8" t="s">
        <v>6</v>
      </c>
      <c r="F2" s="8"/>
      <c r="G2" s="8"/>
      <c r="H2" s="11"/>
    </row>
    <row r="3" ht="67.5" customHeight="1">
      <c r="A3" s="6" t="str">
        <f>IFERROR(__xludf.DUMMYFUNCTION("IMPORTRANGE(""https://docs.google.com/spreadsheets/d/1vsTcEcugRZXGU84Ng3dXvNCAOD3CAaUTEbnnM7tyUJg/edit?usp=sharing"",""主食一覧!A3"")"),"画像")</f>
        <v>画像</v>
      </c>
      <c r="B3" s="14"/>
      <c r="C3" s="14"/>
      <c r="D3" s="14"/>
      <c r="E3" s="14"/>
      <c r="F3" s="14"/>
      <c r="G3" s="14"/>
      <c r="H3" s="14"/>
    </row>
    <row r="4" ht="45.0" customHeight="1">
      <c r="A4" s="6" t="str">
        <f>IFERROR(__xludf.DUMMYFUNCTION("IMPORTRANGE(""https://docs.google.com/spreadsheets/d/1vsTcEcugRZXGU84Ng3dXvNCAOD3CAaUTEbnnM7tyUJg/edit?usp=sharing"",""主食一覧!A4"")"),"内容")</f>
        <v>内容</v>
      </c>
      <c r="B4" s="19" t="s">
        <v>15</v>
      </c>
      <c r="C4" s="19" t="s">
        <v>17</v>
      </c>
      <c r="D4" s="19" t="s">
        <v>18</v>
      </c>
      <c r="E4" s="19" t="s">
        <v>19</v>
      </c>
      <c r="F4" s="19"/>
      <c r="G4" s="19"/>
      <c r="H4" s="22"/>
    </row>
    <row r="5" ht="22.5" customHeight="1">
      <c r="A5" s="6" t="str">
        <f>IFERROR(__xludf.DUMMYFUNCTION("IMPORTRANGE(""https://docs.google.com/spreadsheets/d/1vsTcEcugRZXGU84Ng3dXvNCAOD3CAaUTEbnnM7tyUJg/edit?usp=sharing"",""主食一覧!A5"")"),"学会分類2021")</f>
        <v>学会分類2021</v>
      </c>
      <c r="B5" s="26"/>
      <c r="C5" s="26"/>
      <c r="D5" s="26"/>
      <c r="E5" s="26"/>
      <c r="F5" s="26"/>
      <c r="G5" s="26"/>
      <c r="H5" s="26"/>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8" width="16.38"/>
  </cols>
  <sheetData>
    <row r="1" ht="22.5" customHeight="1">
      <c r="A1" s="13" t="str">
        <f>IFERROR(__xludf.DUMMYFUNCTION("IMPORTRANGE(""https://docs.google.com/spreadsheets/d/1vsTcEcugRZXGU84Ng3dXvNCAOD3CAaUTEbnnM7tyUJg/edit?usp=sharing"",""水分とろみの基準・水分ゼリー!A1"")"),"3-1. 水分とろみの基準")</f>
        <v>3-1. 水分とろみの基準</v>
      </c>
      <c r="F1" s="18" t="str">
        <f>IFERROR(__xludf.DUMMYFUNCTION("IMPORTRANGE(""https://docs.google.com/spreadsheets/d/1vsTcEcugRZXGU84Ng3dXvNCAOD3CAaUTEbnnM7tyUJg/edit?usp=sharing"",""水分とろみの基準・水分ゼリー!F1"")"),"3-2. 水分ゼリー")</f>
        <v>3-2. 水分ゼリー</v>
      </c>
    </row>
    <row r="2" ht="30.0" customHeight="1">
      <c r="A2" s="21" t="str">
        <f>IFERROR(__xludf.DUMMYFUNCTION("IMPORTRANGE(""https://docs.google.com/spreadsheets/d/1vsTcEcugRZXGU84Ng3dXvNCAOD3CAaUTEbnnM7tyUJg/edit?usp=sharing"",""水分とろみの基準・水分ゼリー!A2"")"),"学会分類2021
（とろみ）")</f>
        <v>学会分類2021
（とろみ）</v>
      </c>
      <c r="B2" s="25" t="str">
        <f>IFERROR(__xludf.DUMMYFUNCTION("IMPORTRANGE(""https://docs.google.com/spreadsheets/d/1vsTcEcugRZXGU84Ng3dXvNCAOD3CAaUTEbnnM7tyUJg/edit?usp=sharing"",""水分とろみの基準・水分ゼリー!B2"")"),"薄いとろみ")</f>
        <v>薄いとろみ</v>
      </c>
      <c r="C2" s="25" t="str">
        <f>IFERROR(__xludf.DUMMYFUNCTION("IMPORTRANGE(""https://docs.google.com/spreadsheets/d/1vsTcEcugRZXGU84Ng3dXvNCAOD3CAaUTEbnnM7tyUJg/edit?usp=sharing"",""水分とろみの基準・水分ゼリー!C2"")"),"中間のとろみ")</f>
        <v>中間のとろみ</v>
      </c>
      <c r="D2" s="25" t="str">
        <f>IFERROR(__xludf.DUMMYFUNCTION("IMPORTRANGE(""https://docs.google.com/spreadsheets/d/1vsTcEcugRZXGU84Ng3dXvNCAOD3CAaUTEbnnM7tyUJg/edit?usp=sharing"",""水分とろみの基準・水分ゼリー!D2"")"),"濃いとろみ")</f>
        <v>濃いとろみ</v>
      </c>
      <c r="E2" s="25" t="str">
        <f>IFERROR(__xludf.DUMMYFUNCTION("IMPORTRANGE(""https://docs.google.com/spreadsheets/d/1vsTcEcugRZXGU84Ng3dXvNCAOD3CAaUTEbnnM7tyUJg/edit?usp=sharing"",""水分とろみの基準・水分ゼリー!E2"")"),"")</f>
        <v/>
      </c>
      <c r="F2" s="28" t="str">
        <f>IFERROR(__xludf.DUMMYFUNCTION("IMPORTRANGE(""https://docs.google.com/spreadsheets/d/1vsTcEcugRZXGU84Ng3dXvNCAOD3CAaUTEbnnM7tyUJg/edit?usp=sharing"",""水分とろみの基準・水分ゼリー!F2"")"),"名称")</f>
        <v>名称</v>
      </c>
      <c r="G2" s="29" t="s">
        <v>21</v>
      </c>
      <c r="H2" s="30"/>
    </row>
    <row r="3" ht="22.5" customHeight="1">
      <c r="A3" s="31" t="str">
        <f>IFERROR(__xludf.DUMMYFUNCTION("IMPORTRANGE(""https://docs.google.com/spreadsheets/d/1vsTcEcugRZXGU84Ng3dXvNCAOD3CAaUTEbnnM7tyUJg/edit?usp=sharing"",""水分とろみの基準・水分ゼリー!A3"")"),"とろみ調整食品")</f>
        <v>とろみ調整食品</v>
      </c>
      <c r="B3" s="32"/>
      <c r="C3" s="32" t="s">
        <v>25</v>
      </c>
      <c r="D3" s="34"/>
      <c r="E3" s="34"/>
      <c r="F3" s="31" t="str">
        <f>IFERROR(__xludf.DUMMYFUNCTION("IMPORTRANGE(""https://docs.google.com/spreadsheets/d/1vsTcEcugRZXGU84Ng3dXvNCAOD3CAaUTEbnnM7tyUJg/edit?usp=sharing"",""水分とろみの基準・水分ゼリー!F3"")"),"とろみ調整食品")</f>
        <v>とろみ調整食品</v>
      </c>
      <c r="G3" s="32" t="s">
        <v>26</v>
      </c>
      <c r="H3" s="34"/>
    </row>
    <row r="4" ht="22.5" customHeight="1">
      <c r="A4" s="35" t="str">
        <f>IFERROR(__xludf.DUMMYFUNCTION("IMPORTRANGE(""https://docs.google.com/spreadsheets/d/1vsTcEcugRZXGU84Ng3dXvNCAOD3CAaUTEbnnM7tyUJg/edit?usp=sharing"",""水分とろみの基準・水分ゼリー!A4"")"),"水100mlあたり")</f>
        <v>水100mlあたり</v>
      </c>
      <c r="B4" s="36"/>
      <c r="C4" s="36"/>
      <c r="D4" s="36"/>
      <c r="E4" s="38"/>
      <c r="F4" s="31" t="str">
        <f>IFERROR(__xludf.DUMMYFUNCTION("IMPORTRANGE(""https://docs.google.com/spreadsheets/d/1vsTcEcugRZXGU84Ng3dXvNCAOD3CAaUTEbnnM7tyUJg/edit?usp=sharing"",""水分とろみの基準・水分ゼリー!F4"")"),"水100mlあたり")</f>
        <v>水100mlあたり</v>
      </c>
      <c r="G4" s="41">
        <v>0.3</v>
      </c>
      <c r="H4" s="42"/>
    </row>
    <row r="5" ht="22.5" customHeight="1">
      <c r="A5" s="43" t="str">
        <f>IFERROR(__xludf.DUMMYFUNCTION("IMPORTRANGE(""https://docs.google.com/spreadsheets/d/1vsTcEcugRZXGU84Ng3dXvNCAOD3CAaUTEbnnM7tyUJg/edit?usp=sharing"",""水分とろみの基準・水分ゼリー!A5"")"),"小さじ")</f>
        <v>小さじ</v>
      </c>
      <c r="B5" s="44"/>
      <c r="C5" s="46"/>
      <c r="D5" s="44"/>
      <c r="E5" s="46"/>
      <c r="F5" s="43" t="s">
        <v>36</v>
      </c>
      <c r="G5" s="44"/>
      <c r="H5" s="46"/>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6" width="16.38"/>
    <col customWidth="1" min="7" max="7" width="32.63"/>
  </cols>
  <sheetData>
    <row r="1" ht="22.5" customHeight="1">
      <c r="A1" s="56" t="str">
        <f>IFERROR(__xludf.DUMMYFUNCTION("IMPORTRANGE(""https://docs.google.com/spreadsheets/d/1vsTcEcugRZXGU84Ng3dXvNCAOD3CAaUTEbnnM7tyUJg/edit?usp=sharing"",""濃厚流動食・補助食品!A1"")"),"4. 濃厚流動食（経管栄養）")</f>
        <v>4. 濃厚流動食（経管栄養）</v>
      </c>
      <c r="F1" s="57" t="str">
        <f>IFERROR(__xludf.DUMMYFUNCTION("IMPORTRANGE(""https://docs.google.com/spreadsheets/d/1vsTcEcugRZXGU84Ng3dXvNCAOD3CAaUTEbnnM7tyUJg/edit?usp=sharing"",""濃厚流動食・補助食品!F1"")"),"5. 補助食品、その他")</f>
        <v>5. 補助食品、その他</v>
      </c>
    </row>
    <row r="2" ht="22.5" customHeight="1">
      <c r="A2" s="58" t="str">
        <f>IFERROR(__xludf.DUMMYFUNCTION("IMPORTRANGE(""https://docs.google.com/spreadsheets/d/1vsTcEcugRZXGU84Ng3dXvNCAOD3CAaUTEbnnM7tyUJg/edit?usp=sharing"",""濃厚流動食・補助食品!A2"")"),"商品名")</f>
        <v>商品名</v>
      </c>
      <c r="B2" s="59" t="s">
        <v>50</v>
      </c>
      <c r="C2" s="59" t="s">
        <v>51</v>
      </c>
      <c r="D2" s="59" t="s">
        <v>52</v>
      </c>
      <c r="E2" s="60" t="s">
        <v>53</v>
      </c>
      <c r="F2" s="61" t="s">
        <v>54</v>
      </c>
      <c r="G2" s="62" t="s">
        <v>55</v>
      </c>
    </row>
    <row r="3" ht="22.5" customHeight="1">
      <c r="A3" s="63"/>
      <c r="B3" s="59"/>
      <c r="C3" s="59"/>
      <c r="D3" s="59"/>
      <c r="E3" s="64"/>
      <c r="F3" s="65" t="s">
        <v>56</v>
      </c>
      <c r="G3" s="66"/>
    </row>
    <row r="4" ht="22.5" customHeight="1">
      <c r="A4" s="67"/>
      <c r="B4" s="59"/>
      <c r="C4" s="59"/>
      <c r="D4" s="68"/>
      <c r="E4" s="64"/>
      <c r="F4" s="69"/>
      <c r="G4" s="70"/>
    </row>
  </sheetData>
  <mergeCells count="2">
    <mergeCell ref="A2:A4"/>
    <mergeCell ref="F3:G4"/>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8" width="16.38"/>
  </cols>
  <sheetData>
    <row r="1" ht="30.0" customHeight="1">
      <c r="A1" s="71" t="s">
        <v>57</v>
      </c>
      <c r="B1" s="72"/>
      <c r="C1" s="72" t="s">
        <v>58</v>
      </c>
      <c r="D1" s="72"/>
      <c r="E1" s="72"/>
      <c r="F1" s="73"/>
      <c r="G1" s="73"/>
      <c r="H1" s="73"/>
      <c r="I1" s="74"/>
      <c r="J1" s="74"/>
      <c r="K1" s="74"/>
      <c r="L1" s="74"/>
      <c r="M1" s="74"/>
      <c r="N1" s="74"/>
      <c r="O1" s="74"/>
      <c r="P1" s="74"/>
      <c r="Q1" s="74"/>
      <c r="R1" s="74"/>
      <c r="S1" s="74"/>
      <c r="T1" s="74"/>
      <c r="U1" s="74"/>
      <c r="V1" s="74"/>
      <c r="W1" s="74"/>
      <c r="X1" s="74"/>
      <c r="Y1" s="74"/>
      <c r="Z1" s="74"/>
    </row>
    <row r="2" ht="7.5" customHeight="1"/>
    <row r="3" ht="22.5" customHeight="1">
      <c r="A3" s="75" t="str">
        <f>IFERROR(__xludf.DUMMYFUNCTION("IMPORTRANGE(""https://docs.google.com/spreadsheets/d/1vsTcEcugRZXGU84Ng3dXvNCAOD3CAaUTEbnnM7tyUJg/edit?usp=sharing"",""おかず形態一覧表!A1"")"),"1. おかず形態一覧表")</f>
        <v>1. おかず形態一覧表</v>
      </c>
      <c r="B3" s="76"/>
    </row>
    <row r="4" ht="22.5" customHeight="1">
      <c r="A4" s="10" t="str">
        <f>IFERROR(__xludf.DUMMYFUNCTION("IMPORTRANGE(""https://docs.google.com/spreadsheets/d/1vsTcEcugRZXGU84Ng3dXvNCAOD3CAaUTEbnnM7tyUJg/edit?usp=sharing"",""おかず形態一覧表!A2"")"),"食種名称")</f>
        <v>食種名称</v>
      </c>
      <c r="B4" s="77" t="str">
        <f>'おかず形態一覧表'!B2</f>
        <v>常食</v>
      </c>
      <c r="C4" s="77" t="str">
        <f>'おかず形態一覧表'!C2</f>
        <v>軟食</v>
      </c>
      <c r="D4" s="77" t="str">
        <f>'おかず形態一覧表'!D2</f>
        <v>軟食・荒キザミ</v>
      </c>
      <c r="E4" s="77" t="str">
        <f>'おかず形態一覧表'!E2</f>
        <v>特軟食</v>
      </c>
      <c r="F4" s="77" t="str">
        <f>'おかず形態一覧表'!F2</f>
        <v>ミキサー食</v>
      </c>
      <c r="G4" s="77" t="str">
        <f>'おかず形態一覧表'!G2</f>
        <v>ムース食</v>
      </c>
      <c r="H4" s="77" t="str">
        <f>'おかず形態一覧表'!H2</f>
        <v/>
      </c>
    </row>
    <row r="5" ht="22.5" customHeight="1">
      <c r="A5" s="10" t="str">
        <f>IFERROR(__xludf.DUMMYFUNCTION("IMPORTRANGE(""https://docs.google.com/spreadsheets/d/1vsTcEcugRZXGU84Ng3dXvNCAOD3CAaUTEbnnM7tyUJg/edit?usp=sharing"",""おかず形態一覧表!A3"")"),"肉のおかず")</f>
        <v>肉のおかず</v>
      </c>
      <c r="B5" s="78" t="str">
        <f>'おかず形態一覧表'!B3</f>
        <v>ハーブチキン</v>
      </c>
      <c r="C5" s="78" t="str">
        <f>'おかず形態一覧表'!C3</f>
        <v>ハーブチキン</v>
      </c>
      <c r="D5" s="78" t="str">
        <f>'おかず形態一覧表'!D3</f>
        <v>ハーブチキン</v>
      </c>
      <c r="E5" s="78" t="str">
        <f>'おかず形態一覧表'!E3</f>
        <v>ハーブチキン</v>
      </c>
      <c r="F5" s="78" t="str">
        <f>'おかず形態一覧表'!F3</f>
        <v>ハーブチキン</v>
      </c>
      <c r="G5" s="78" t="str">
        <f>'おかず形態一覧表'!G3</f>
        <v>鶏肉ムース</v>
      </c>
      <c r="H5" s="78" t="str">
        <f>'おかず形態一覧表'!H3</f>
        <v/>
      </c>
    </row>
    <row r="6" ht="67.5" customHeight="1">
      <c r="A6" s="24" t="str">
        <f>IFERROR(__xludf.DUMMYFUNCTION("IMPORTRANGE(""https://docs.google.com/spreadsheets/d/1vsTcEcugRZXGU84Ng3dXvNCAOD3CAaUTEbnnM7tyUJg/edit?usp=sharing"",""おかず形態一覧表!A4"")"),"画像")</f>
        <v>画像</v>
      </c>
      <c r="B6" s="33" t="str">
        <f>'おかず形態一覧表'!B4</f>
        <v/>
      </c>
      <c r="C6" s="33" t="str">
        <f>'おかず形態一覧表'!C4</f>
        <v/>
      </c>
      <c r="D6" s="33" t="str">
        <f>'おかず形態一覧表'!D4</f>
        <v/>
      </c>
      <c r="E6" s="33" t="str">
        <f>'おかず形態一覧表'!E4</f>
        <v/>
      </c>
      <c r="F6" s="33" t="str">
        <f>'おかず形態一覧表'!F4</f>
        <v/>
      </c>
      <c r="G6" s="33" t="str">
        <f>'おかず形態一覧表'!G4</f>
        <v/>
      </c>
      <c r="H6" s="33" t="str">
        <f>'おかず形態一覧表'!H4</f>
        <v/>
      </c>
    </row>
    <row r="7" ht="22.5" customHeight="1">
      <c r="A7" s="10" t="str">
        <f>IFERROR(__xludf.DUMMYFUNCTION("IMPORTRANGE(""https://docs.google.com/spreadsheets/d/1vsTcEcugRZXGU84Ng3dXvNCAOD3CAaUTEbnnM7tyUJg/edit?usp=sharing"",""おかず形態一覧表!A5"")"),"魚のおかず")</f>
        <v>魚のおかず</v>
      </c>
      <c r="B7" s="78" t="str">
        <f>'おかず形態一覧表'!B5</f>
        <v>さばの照り焼き</v>
      </c>
      <c r="C7" s="78" t="str">
        <f>'おかず形態一覧表'!C5</f>
        <v>さばの照り焼き</v>
      </c>
      <c r="D7" s="78" t="str">
        <f>'おかず形態一覧表'!D5</f>
        <v>さばの照り焼き</v>
      </c>
      <c r="E7" s="78" t="str">
        <f>'おかず形態一覧表'!E5</f>
        <v>さばのあんかけ</v>
      </c>
      <c r="F7" s="78" t="str">
        <f>'おかず形態一覧表'!F5</f>
        <v>さばムース</v>
      </c>
      <c r="G7" s="78" t="str">
        <f>'おかず形態一覧表'!G5</f>
        <v>さばムース</v>
      </c>
      <c r="H7" s="78" t="str">
        <f>'おかず形態一覧表'!H5</f>
        <v/>
      </c>
    </row>
    <row r="8" ht="67.5" customHeight="1">
      <c r="A8" s="24" t="str">
        <f>IFERROR(__xludf.DUMMYFUNCTION("IMPORTRANGE(""https://docs.google.com/spreadsheets/d/1vsTcEcugRZXGU84Ng3dXvNCAOD3CAaUTEbnnM7tyUJg/edit?usp=sharing"",""おかず形態一覧表!A6"")"),"画像")</f>
        <v>画像</v>
      </c>
      <c r="B8" s="33" t="str">
        <f>'おかず形態一覧表'!B6</f>
        <v/>
      </c>
      <c r="C8" s="33" t="str">
        <f>'おかず形態一覧表'!C6</f>
        <v/>
      </c>
      <c r="D8" s="33" t="str">
        <f>'おかず形態一覧表'!D6</f>
        <v/>
      </c>
      <c r="E8" s="33" t="str">
        <f>'おかず形態一覧表'!E6</f>
        <v/>
      </c>
      <c r="F8" s="33" t="str">
        <f>'おかず形態一覧表'!F6</f>
        <v/>
      </c>
      <c r="G8" s="33" t="str">
        <f>'おかず形態一覧表'!G6</f>
        <v/>
      </c>
      <c r="H8" s="33" t="str">
        <f>'おかず形態一覧表'!H6</f>
        <v/>
      </c>
    </row>
    <row r="9" ht="22.5" customHeight="1">
      <c r="A9" s="10" t="str">
        <f>IFERROR(__xludf.DUMMYFUNCTION("IMPORTRANGE(""https://docs.google.com/spreadsheets/d/1vsTcEcugRZXGU84Ng3dXvNCAOD3CAaUTEbnnM7tyUJg/edit?usp=sharing"",""おかず形態一覧表!A7"")"),"野菜のおかず")</f>
        <v>野菜のおかず</v>
      </c>
      <c r="B9" s="78" t="str">
        <f>'おかず形態一覧表'!B7</f>
        <v>れんこんの梅サラダ</v>
      </c>
      <c r="C9" s="78" t="str">
        <f>'おかず形態一覧表'!C7</f>
        <v>かぶの梅サラダ</v>
      </c>
      <c r="D9" s="78" t="str">
        <f>'おかず形態一覧表'!D7</f>
        <v>かぶの梅サラダ</v>
      </c>
      <c r="E9" s="78" t="str">
        <f>'おかず形態一覧表'!E7</f>
        <v>かぶの梅サラダ</v>
      </c>
      <c r="F9" s="78" t="str">
        <f>'おかず形態一覧表'!F7</f>
        <v>かぶの梅サラダ</v>
      </c>
      <c r="G9" s="78" t="str">
        <f>'おかず形態一覧表'!G7</f>
        <v>玉葱ムース</v>
      </c>
      <c r="H9" s="78" t="str">
        <f>'おかず形態一覧表'!H7</f>
        <v/>
      </c>
    </row>
    <row r="10" ht="67.5" customHeight="1">
      <c r="A10" s="37" t="str">
        <f>IFERROR(__xludf.DUMMYFUNCTION("IMPORTRANGE(""https://docs.google.com/spreadsheets/d/1vsTcEcugRZXGU84Ng3dXvNCAOD3CAaUTEbnnM7tyUJg/edit?usp=sharing"",""おかず形態一覧表!A8"")"),"画像")</f>
        <v>画像</v>
      </c>
      <c r="B10" s="39" t="str">
        <f>'おかず形態一覧表'!B8</f>
        <v/>
      </c>
      <c r="C10" s="39" t="str">
        <f>'おかず形態一覧表'!C8</f>
        <v/>
      </c>
      <c r="D10" s="39" t="str">
        <f>'おかず形態一覧表'!D8</f>
        <v/>
      </c>
      <c r="E10" s="39" t="str">
        <f>'おかず形態一覧表'!E8</f>
        <v/>
      </c>
      <c r="F10" s="39" t="str">
        <f>'おかず形態一覧表'!F8</f>
        <v/>
      </c>
      <c r="G10" s="39" t="str">
        <f>'おかず形態一覧表'!G8</f>
        <v/>
      </c>
      <c r="H10" s="39" t="str">
        <f>'おかず形態一覧表'!H8</f>
        <v/>
      </c>
    </row>
    <row r="11" ht="112.5" customHeight="1">
      <c r="A11" s="37" t="str">
        <f>IFERROR(__xludf.DUMMYFUNCTION("IMPORTRANGE(""https://docs.google.com/spreadsheets/d/1vsTcEcugRZXGU84Ng3dXvNCAOD3CAaUTEbnnM7tyUJg/edit?usp=sharing"",""おかず形態一覧表!A9"")"),"内容")</f>
        <v>内容</v>
      </c>
      <c r="B11" s="106" t="str">
        <f>'おかず形態一覧表'!B9</f>
        <v>一般的な食事</v>
      </c>
      <c r="C11" s="106" t="str">
        <f>'おかず形態一覧表'!C9</f>
        <v>かたい食材を除き、軟らかく調理したもの
肉はカットすることもある</v>
      </c>
      <c r="D11" s="106" t="str">
        <f>'おかず形態一覧表'!D9</f>
        <v>軟食のおかずを一口大にカットしたもの
柑橘類はコンポートに変更</v>
      </c>
      <c r="E11" s="106" t="str">
        <f>'おかず形態一覧表'!E9</f>
        <v>軟食のおかずを1㎝以下にカットしたもの
魚や揚げ物は、あんをかける
果物はゼリーに変更</v>
      </c>
      <c r="F11" s="106" t="str">
        <f>'おかず形態一覧表'!F9</f>
        <v>軟食のおかずをミキサーにかけたもの
魚と汁はムース食と同じもの
つるりんこQuicklyを使用</v>
      </c>
      <c r="G11" s="106" t="str">
        <f>'おかず形態一覧表'!G9</f>
        <v>ムース状のもの
汁はホットでもゼリーを0.75％使用
あんやソースをかける</v>
      </c>
      <c r="H11" s="106" t="str">
        <f>'おかず形態一覧表'!H9</f>
        <v/>
      </c>
    </row>
    <row r="12" ht="45.0" customHeight="1">
      <c r="A12" s="47" t="str">
        <f>IFERROR(__xludf.DUMMYFUNCTION("IMPORTRANGE(""https://docs.google.com/spreadsheets/d/1vsTcEcugRZXGU84Ng3dXvNCAOD3CAaUTEbnnM7tyUJg/edit?usp=sharing"",""おかず形態一覧表!A10"")"),"大きさ・形状")</f>
        <v>大きさ・形状</v>
      </c>
      <c r="B12" s="49" t="str">
        <f>'おかず形態一覧表'!B10</f>
        <v>通常の大きさ
荒キザミ対応あり</v>
      </c>
      <c r="C12" s="49" t="str">
        <f>'おかず形態一覧表'!C10</f>
        <v>通常の大きさ</v>
      </c>
      <c r="D12" s="49" t="str">
        <f>'おかず形態一覧表'!D10</f>
        <v>一口大</v>
      </c>
      <c r="E12" s="49" t="str">
        <f>'おかず形態一覧表'!E10</f>
        <v>1㎝以下</v>
      </c>
      <c r="F12" s="49" t="str">
        <f>'おかず形態一覧表'!F10</f>
        <v>ペースト状</v>
      </c>
      <c r="G12" s="49" t="str">
        <f>'おかず形態一覧表'!G10</f>
        <v>ムース状のもの
汁はホットでもゼリーを0.75％使用
あんやソースをかける</v>
      </c>
      <c r="H12" s="49" t="str">
        <f>'おかず形態一覧表'!H10</f>
        <v/>
      </c>
    </row>
    <row r="13" ht="45.0" customHeight="1">
      <c r="A13" s="47" t="str">
        <f>IFERROR(__xludf.DUMMYFUNCTION("IMPORTRANGE(""https://docs.google.com/spreadsheets/d/1vsTcEcugRZXGU84Ng3dXvNCAOD3CAaUTEbnnM7tyUJg/edit?usp=sharing"",""おかず形態一覧表!A11"")"),"咀嚼の必要性")</f>
        <v>咀嚼の必要性</v>
      </c>
      <c r="B13" s="49" t="str">
        <f>'おかず形態一覧表'!B11</f>
        <v/>
      </c>
      <c r="C13" s="49" t="str">
        <f>'おかず形態一覧表'!C11</f>
        <v/>
      </c>
      <c r="D13" s="49" t="str">
        <f>'おかず形態一覧表'!D11</f>
        <v>歯茎でつぶせる</v>
      </c>
      <c r="E13" s="49" t="str">
        <f>'おかず形態一覧表'!E11</f>
        <v>歯茎でつぶせる</v>
      </c>
      <c r="F13" s="49" t="str">
        <f>'おかず形態一覧表'!F11</f>
        <v>噛まなくてよい</v>
      </c>
      <c r="G13" s="49" t="str">
        <f>'おかず形態一覧表'!G11</f>
        <v>噛まなくてよい</v>
      </c>
      <c r="H13" s="49" t="str">
        <f>'おかず形態一覧表'!H11</f>
        <v/>
      </c>
    </row>
    <row r="14" ht="22.5" customHeight="1">
      <c r="A14" s="47" t="str">
        <f>IFERROR(__xludf.DUMMYFUNCTION("IMPORTRANGE(""https://docs.google.com/spreadsheets/d/1vsTcEcugRZXGU84Ng3dXvNCAOD3CAaUTEbnnM7tyUJg/edit?usp=sharing"",""おかず形態一覧表!A12"")"),"学会分類2021")</f>
        <v>学会分類2021</v>
      </c>
      <c r="B14" s="50" t="str">
        <f>'おかず形態一覧表'!B12</f>
        <v/>
      </c>
      <c r="C14" s="50" t="str">
        <f>'おかず形態一覧表'!C12</f>
        <v/>
      </c>
      <c r="D14" s="50" t="str">
        <f>'おかず形態一覧表'!D12</f>
        <v>4</v>
      </c>
      <c r="E14" s="50" t="str">
        <f>'おかず形態一覧表'!E12</f>
        <v>4</v>
      </c>
      <c r="F14" s="50" t="str">
        <f>'おかず形態一覧表'!F12</f>
        <v>2-2 / 2-1</v>
      </c>
      <c r="G14" s="50" t="str">
        <f>'おかず形態一覧表'!G12</f>
        <v>2/2 / 2-1</v>
      </c>
      <c r="H14" s="50" t="str">
        <f>'おかず形態一覧表'!H12</f>
        <v/>
      </c>
    </row>
    <row r="15" ht="22.5" customHeight="1">
      <c r="A15" s="52" t="str">
        <f>IFERROR(__xludf.DUMMYFUNCTION("IMPORTRANGE(""https://docs.google.com/spreadsheets/d/1vsTcEcugRZXGU84Ng3dXvNCAOD3CAaUTEbnnM7tyUJg/edit?usp=sharing"",""おかず形態一覧表!A13"")"),"栄養量目安")</f>
        <v>栄養量目安</v>
      </c>
      <c r="B15" s="112" t="str">
        <f>'おかず形態一覧表'!B13</f>
        <v>米飯180</v>
      </c>
      <c r="C15" s="112" t="str">
        <f>'おかず形態一覧表'!C13</f>
        <v>全粥350</v>
      </c>
      <c r="D15" s="112" t="str">
        <f>'おかず形態一覧表'!D13</f>
        <v>全粥350</v>
      </c>
      <c r="E15" s="112" t="str">
        <f>'おかず形態一覧表'!E13</f>
        <v>全粥350</v>
      </c>
      <c r="F15" s="112" t="str">
        <f>'おかず形態一覧表'!F13</f>
        <v>全粥350</v>
      </c>
      <c r="G15" s="112" t="str">
        <f>'おかず形態一覧表'!G13</f>
        <v>ミキサー粥ゼリー330</v>
      </c>
      <c r="H15" s="112" t="str">
        <f>'おかず形態一覧表'!H13</f>
        <v/>
      </c>
    </row>
    <row r="16" ht="22.5" customHeight="1">
      <c r="A16" s="54"/>
      <c r="B16" s="118">
        <f>'おかず形態一覧表'!B14</f>
        <v>1750</v>
      </c>
      <c r="C16" s="118">
        <f>'おかず形態一覧表'!C14</f>
        <v>1650</v>
      </c>
      <c r="D16" s="118">
        <f>'おかず形態一覧表'!D14</f>
        <v>1650</v>
      </c>
      <c r="E16" s="118">
        <f>'おかず形態一覧表'!E14</f>
        <v>1650</v>
      </c>
      <c r="F16" s="118">
        <f>'おかず形態一覧表'!F14</f>
        <v>1600</v>
      </c>
      <c r="G16" s="118">
        <f>'おかず形態一覧表'!G14</f>
        <v>1400</v>
      </c>
      <c r="H16" s="118" t="str">
        <f>'おかず形態一覧表'!H14</f>
        <v/>
      </c>
    </row>
    <row r="17" ht="7.5" customHeight="1"/>
    <row r="18" ht="22.5" customHeight="1">
      <c r="A18" s="119" t="str">
        <f>IFERROR(__xludf.DUMMYFUNCTION("IMPORTRANGE(""https://docs.google.com/spreadsheets/d/1vsTcEcugRZXGU84Ng3dXvNCAOD3CAaUTEbnnM7tyUJg/edit?usp=sharing"",""主食一覧!A1"")"),"2. 主食一覧")</f>
        <v>2. 主食一覧</v>
      </c>
      <c r="B18" s="120"/>
    </row>
    <row r="19" ht="22.5" customHeight="1">
      <c r="A19" s="6" t="str">
        <f>IFERROR(__xludf.DUMMYFUNCTION("IMPORTRANGE(""https://docs.google.com/spreadsheets/d/1vsTcEcugRZXGU84Ng3dXvNCAOD3CAaUTEbnnM7tyUJg/edit?usp=sharing"",""主食一覧!A2"")"),"主食名称")</f>
        <v>主食名称</v>
      </c>
      <c r="B19" s="11" t="str">
        <f>'主食一覧'!B2</f>
        <v>米飯</v>
      </c>
      <c r="C19" s="11" t="str">
        <f>'主食一覧'!C2</f>
        <v>軟飯</v>
      </c>
      <c r="D19" s="11" t="str">
        <f>'主食一覧'!D2</f>
        <v>全粥</v>
      </c>
      <c r="E19" s="11" t="str">
        <f>'主食一覧'!E2</f>
        <v>ミキサー粥ゼリー</v>
      </c>
      <c r="F19" s="11" t="str">
        <f>'主食一覧'!F2</f>
        <v/>
      </c>
      <c r="G19" s="11" t="str">
        <f>'主食一覧'!G2</f>
        <v/>
      </c>
      <c r="H19" s="11" t="str">
        <f>'主食一覧'!H2</f>
        <v/>
      </c>
    </row>
    <row r="20" ht="67.5" customHeight="1">
      <c r="A20" s="6" t="str">
        <f>IFERROR(__xludf.DUMMYFUNCTION("IMPORTRANGE(""https://docs.google.com/spreadsheets/d/1vsTcEcugRZXGU84Ng3dXvNCAOD3CAaUTEbnnM7tyUJg/edit?usp=sharing"",""主食一覧!A3"")"),"画像")</f>
        <v>画像</v>
      </c>
      <c r="B20" s="14" t="str">
        <f>'主食一覧'!B3</f>
        <v/>
      </c>
      <c r="C20" s="14" t="str">
        <f>'主食一覧'!C3</f>
        <v/>
      </c>
      <c r="D20" s="14" t="str">
        <f>'主食一覧'!D3</f>
        <v/>
      </c>
      <c r="E20" s="14" t="str">
        <f>'主食一覧'!E3</f>
        <v/>
      </c>
      <c r="F20" s="14" t="str">
        <f>'主食一覧'!F3</f>
        <v/>
      </c>
      <c r="G20" s="14" t="str">
        <f>'主食一覧'!G3</f>
        <v/>
      </c>
      <c r="H20" s="14" t="str">
        <f>'主食一覧'!H3</f>
        <v/>
      </c>
    </row>
    <row r="21" ht="45.0" customHeight="1">
      <c r="A21" s="6" t="str">
        <f>IFERROR(__xludf.DUMMYFUNCTION("IMPORTRANGE(""https://docs.google.com/spreadsheets/d/1vsTcEcugRZXGU84Ng3dXvNCAOD3CAaUTEbnnM7tyUJg/edit?usp=sharing"",""主食一覧!A4"")"),"内容")</f>
        <v>内容</v>
      </c>
      <c r="B21" s="121" t="str">
        <f>'主食一覧'!B4</f>
        <v>通常のごはん</v>
      </c>
      <c r="C21" s="121" t="str">
        <f>'主食一覧'!C4</f>
        <v>米飯と全粥を1：2で混ぜたもの</v>
      </c>
      <c r="D21" s="121" t="str">
        <f>'主食一覧'!D4</f>
        <v>水分が多く軟らかい</v>
      </c>
      <c r="E21" s="121" t="str">
        <f>'主食一覧'!E4</f>
        <v>全粥と1.5％のホットアンドソフトをミキサーにかけたもの</v>
      </c>
      <c r="F21" s="121" t="str">
        <f>'主食一覧'!F4</f>
        <v/>
      </c>
      <c r="G21" s="121" t="str">
        <f>'主食一覧'!G4</f>
        <v/>
      </c>
      <c r="H21" s="121" t="str">
        <f>'主食一覧'!H4</f>
        <v/>
      </c>
    </row>
    <row r="22" ht="22.5" customHeight="1">
      <c r="A22" s="6" t="str">
        <f>IFERROR(__xludf.DUMMYFUNCTION("IMPORTRANGE(""https://docs.google.com/spreadsheets/d/1vsTcEcugRZXGU84Ng3dXvNCAOD3CAaUTEbnnM7tyUJg/edit?usp=sharing"",""主食一覧!A5"")"),"学会分類2021")</f>
        <v>学会分類2021</v>
      </c>
      <c r="B22" s="122" t="str">
        <f>'主食一覧'!B5</f>
        <v/>
      </c>
      <c r="C22" s="122" t="str">
        <f>'主食一覧'!C5</f>
        <v/>
      </c>
      <c r="D22" s="122" t="str">
        <f>'主食一覧'!D5</f>
        <v/>
      </c>
      <c r="E22" s="122" t="str">
        <f>'主食一覧'!E5</f>
        <v/>
      </c>
      <c r="F22" s="122" t="str">
        <f>'主食一覧'!F5</f>
        <v/>
      </c>
      <c r="G22" s="122" t="str">
        <f>'主食一覧'!G5</f>
        <v/>
      </c>
      <c r="H22" s="122" t="str">
        <f>'主食一覧'!H5</f>
        <v/>
      </c>
    </row>
    <row r="23" ht="7.5" customHeight="1"/>
    <row r="24" ht="22.5" customHeight="1">
      <c r="A24" s="18" t="str">
        <f>IFERROR(__xludf.DUMMYFUNCTION("IMPORTRANGE(""https://docs.google.com/spreadsheets/d/1vsTcEcugRZXGU84Ng3dXvNCAOD3CAaUTEbnnM7tyUJg/edit?usp=sharing"",""水分とろみの基準・水分ゼリー!A1"")"),"3-1. 水分とろみの基準")</f>
        <v>3-1. 水分とろみの基準</v>
      </c>
      <c r="B24" s="123"/>
      <c r="F24" s="18" t="str">
        <f>IFERROR(__xludf.DUMMYFUNCTION("IMPORTRANGE(""https://docs.google.com/spreadsheets/d/1vsTcEcugRZXGU84Ng3dXvNCAOD3CAaUTEbnnM7tyUJg/edit?usp=sharing"",""水分とろみの基準・水分ゼリー!F1"")"),"3-2. 水分ゼリー")</f>
        <v>3-2. 水分ゼリー</v>
      </c>
      <c r="G24" s="123"/>
    </row>
    <row r="25" ht="30.0" customHeight="1">
      <c r="A25" s="21" t="str">
        <f>IFERROR(__xludf.DUMMYFUNCTION("IMPORTRANGE(""https://docs.google.com/spreadsheets/d/1vsTcEcugRZXGU84Ng3dXvNCAOD3CAaUTEbnnM7tyUJg/edit?usp=sharing"",""水分とろみの基準・水分ゼリー!A2"")"),"学会分類2021
（とろみ）")</f>
        <v>学会分類2021
（とろみ）</v>
      </c>
      <c r="B25" s="25" t="str">
        <f>IFERROR(__xludf.DUMMYFUNCTION("IMPORTRANGE(""https://docs.google.com/spreadsheets/d/1vsTcEcugRZXGU84Ng3dXvNCAOD3CAaUTEbnnM7tyUJg/edit?usp=sharing"",""水分とろみの基準・水分ゼリー!B2"")"),"薄いとろみ")</f>
        <v>薄いとろみ</v>
      </c>
      <c r="C25" s="25" t="str">
        <f>IFERROR(__xludf.DUMMYFUNCTION("IMPORTRANGE(""https://docs.google.com/spreadsheets/d/1vsTcEcugRZXGU84Ng3dXvNCAOD3CAaUTEbnnM7tyUJg/edit?usp=sharing"",""水分とろみの基準・水分ゼリー!C2"")"),"中間のとろみ")</f>
        <v>中間のとろみ</v>
      </c>
      <c r="D25" s="25" t="str">
        <f>IFERROR(__xludf.DUMMYFUNCTION("IMPORTRANGE(""https://docs.google.com/spreadsheets/d/1vsTcEcugRZXGU84Ng3dXvNCAOD3CAaUTEbnnM7tyUJg/edit?usp=sharing"",""水分とろみの基準・水分ゼリー!D2"")"),"濃いとろみ")</f>
        <v>濃いとろみ</v>
      </c>
      <c r="E25" s="25" t="str">
        <f>IFERROR(__xludf.DUMMYFUNCTION("IMPORTRANGE(""https://docs.google.com/spreadsheets/d/1vsTcEcugRZXGU84Ng3dXvNCAOD3CAaUTEbnnM7tyUJg/edit?usp=sharing"",""水分とろみの基準・水分ゼリー!E2"")"),"")</f>
        <v/>
      </c>
      <c r="F25" s="28" t="str">
        <f>IFERROR(__xludf.DUMMYFUNCTION("IMPORTRANGE(""https://docs.google.com/spreadsheets/d/1vsTcEcugRZXGU84Ng3dXvNCAOD3CAaUTEbnnM7tyUJg/edit?usp=sharing"",""水分とろみの基準・水分ゼリー!F2"")"),"名称")</f>
        <v>名称</v>
      </c>
      <c r="G25" s="30" t="str">
        <f>'水分とろみの基準・水分ゼリー'!G2</f>
        <v>お茶ゼリー</v>
      </c>
      <c r="H25" s="30" t="str">
        <f>'水分とろみの基準・水分ゼリー'!H2</f>
        <v/>
      </c>
    </row>
    <row r="26" ht="22.5" customHeight="1">
      <c r="A26" s="31" t="str">
        <f>IFERROR(__xludf.DUMMYFUNCTION("IMPORTRANGE(""https://docs.google.com/spreadsheets/d/1vsTcEcugRZXGU84Ng3dXvNCAOD3CAaUTEbnnM7tyUJg/edit?usp=sharing"",""水分とろみの基準・水分ゼリー!A3"")"),"とろみ調整食品")</f>
        <v>とろみ調整食品</v>
      </c>
      <c r="B26" s="34" t="str">
        <f>'水分とろみの基準・水分ゼリー'!B3</f>
        <v/>
      </c>
      <c r="C26" s="34" t="str">
        <f>'水分とろみの基準・水分ゼリー'!C3</f>
        <v>つるりんこQuickly</v>
      </c>
      <c r="D26" s="34" t="str">
        <f>'水分とろみの基準・水分ゼリー'!D3</f>
        <v/>
      </c>
      <c r="E26" s="34" t="str">
        <f>'水分とろみの基準・水分ゼリー'!E3</f>
        <v/>
      </c>
      <c r="F26" s="31" t="str">
        <f>IFERROR(__xludf.DUMMYFUNCTION("IMPORTRANGE(""https://docs.google.com/spreadsheets/d/1vsTcEcugRZXGU84Ng3dXvNCAOD3CAaUTEbnnM7tyUJg/edit?usp=sharing"",""水分とろみの基準・水分ゼリー!F3"")"),"とろみ調整食品")</f>
        <v>とろみ調整食品</v>
      </c>
      <c r="G26" s="34" t="str">
        <f>'水分とろみの基準・水分ゼリー'!G3</f>
        <v>ゼリーメイク</v>
      </c>
      <c r="H26" s="34" t="str">
        <f>'水分とろみの基準・水分ゼリー'!H3</f>
        <v/>
      </c>
    </row>
    <row r="27" ht="22.5" customHeight="1">
      <c r="A27" s="35" t="str">
        <f>IFERROR(__xludf.DUMMYFUNCTION("IMPORTRANGE(""https://docs.google.com/spreadsheets/d/1vsTcEcugRZXGU84Ng3dXvNCAOD3CAaUTEbnnM7tyUJg/edit?usp=sharing"",""水分とろみの基準・水分ゼリー!A4"")"),"水100mlあたり")</f>
        <v>水100mlあたり</v>
      </c>
      <c r="B27" s="42" t="str">
        <f>'水分とろみの基準・水分ゼリー'!B4</f>
        <v/>
      </c>
      <c r="C27" s="42" t="str">
        <f>'水分とろみの基準・水分ゼリー'!C4</f>
        <v/>
      </c>
      <c r="D27" s="42" t="str">
        <f>'水分とろみの基準・水分ゼリー'!D4</f>
        <v/>
      </c>
      <c r="E27" s="42" t="str">
        <f>'水分とろみの基準・水分ゼリー'!E4</f>
        <v/>
      </c>
      <c r="F27" s="31" t="str">
        <f>IFERROR(__xludf.DUMMYFUNCTION("IMPORTRANGE(""https://docs.google.com/spreadsheets/d/1vsTcEcugRZXGU84Ng3dXvNCAOD3CAaUTEbnnM7tyUJg/edit?usp=sharing"",""水分とろみの基準・水分ゼリー!F4"")"),"水100mlあたり")</f>
        <v>水100mlあたり</v>
      </c>
      <c r="G27" s="42">
        <f>'水分とろみの基準・水分ゼリー'!G4</f>
        <v>0.3</v>
      </c>
      <c r="H27" s="42" t="str">
        <f>'水分とろみの基準・水分ゼリー'!H4</f>
        <v/>
      </c>
    </row>
    <row r="28" ht="22.5" customHeight="1">
      <c r="A28" s="43" t="str">
        <f>IFERROR(__xludf.DUMMYFUNCTION("IMPORTRANGE(""https://docs.google.com/spreadsheets/d/1vsTcEcugRZXGU84Ng3dXvNCAOD3CAaUTEbnnM7tyUJg/edit?usp=sharing"",""水分とろみの基準・水分ゼリー!A5"")"),"小さじ")</f>
        <v>小さじ</v>
      </c>
      <c r="B28" s="46" t="str">
        <f>'水分とろみの基準・水分ゼリー'!B5</f>
        <v/>
      </c>
      <c r="C28" s="46" t="str">
        <f>'水分とろみの基準・水分ゼリー'!C5</f>
        <v/>
      </c>
      <c r="D28" s="46" t="str">
        <f>'水分とろみの基準・水分ゼリー'!D5</f>
        <v/>
      </c>
      <c r="E28" s="46" t="str">
        <f>'水分とろみの基準・水分ゼリー'!E5</f>
        <v/>
      </c>
      <c r="F28" s="43" t="s">
        <v>36</v>
      </c>
      <c r="G28" s="46" t="str">
        <f>'水分とろみの基準・水分ゼリー'!G5</f>
        <v/>
      </c>
      <c r="H28" s="46" t="str">
        <f>'水分とろみの基準・水分ゼリー'!H5</f>
        <v/>
      </c>
    </row>
    <row r="29" ht="7.5" customHeight="1"/>
    <row r="30" ht="22.5" customHeight="1">
      <c r="A30" s="129" t="str">
        <f>IFERROR(__xludf.DUMMYFUNCTION("IMPORTRANGE(""https://docs.google.com/spreadsheets/d/1vsTcEcugRZXGU84Ng3dXvNCAOD3CAaUTEbnnM7tyUJg/edit?usp=sharing"",""濃厚流動食・補助食品!A1"")"),"4. 濃厚流動食（経管栄養）")</f>
        <v>4. 濃厚流動食（経管栄養）</v>
      </c>
      <c r="B30" s="130"/>
      <c r="F30" s="131" t="str">
        <f>IFERROR(__xludf.DUMMYFUNCTION("IMPORTRANGE(""https://docs.google.com/spreadsheets/d/1vsTcEcugRZXGU84Ng3dXvNCAOD3CAaUTEbnnM7tyUJg/edit?usp=sharing"",""濃厚流動食・補助食品!F1"")"),"5. 補助食品、その他")</f>
        <v>5. 補助食品、その他</v>
      </c>
      <c r="G30" s="132"/>
    </row>
    <row r="31" ht="22.5" customHeight="1">
      <c r="A31" s="58" t="str">
        <f>IFERROR(__xludf.DUMMYFUNCTION("IMPORTRANGE(""https://docs.google.com/spreadsheets/d/1vsTcEcugRZXGU84Ng3dXvNCAOD3CAaUTEbnnM7tyUJg/edit?usp=sharing"",""濃厚流動食・補助食品!A2"")"),"商品名")</f>
        <v>商品名</v>
      </c>
      <c r="B31" s="68" t="str">
        <f>'濃厚流動食・補助食品'!B2</f>
        <v>メイバランスRHP</v>
      </c>
      <c r="C31" s="68" t="str">
        <f>'濃厚流動食・補助食品'!C2</f>
        <v>メイバランスHP1.0</v>
      </c>
      <c r="D31" s="68" t="str">
        <f>'濃厚流動食・補助食品'!D2</f>
        <v>メイグッド</v>
      </c>
      <c r="E31" s="64" t="str">
        <f>'濃厚流動食・補助食品'!E2</f>
        <v>インスロー</v>
      </c>
      <c r="F31" s="133" t="str">
        <f>'濃厚流動食・補助食品'!F2</f>
        <v>0j・1j対応：可</v>
      </c>
      <c r="G31" s="134" t="str">
        <f>'濃厚流動食・補助食品'!G2</f>
        <v>開始食</v>
      </c>
      <c r="H31" s="135"/>
    </row>
    <row r="32" ht="22.5" customHeight="1">
      <c r="A32" s="63"/>
      <c r="B32" s="68" t="str">
        <f>'濃厚流動食・補助食品'!B3</f>
        <v/>
      </c>
      <c r="C32" s="68" t="str">
        <f>'濃厚流動食・補助食品'!C3</f>
        <v/>
      </c>
      <c r="D32" s="68" t="str">
        <f>'濃厚流動食・補助食品'!D3</f>
        <v/>
      </c>
      <c r="E32" s="68" t="str">
        <f>'濃厚流動食・補助食品'!E3</f>
        <v/>
      </c>
      <c r="F32" s="137" t="str">
        <f>'濃厚流動食・補助食品'!F3</f>
        <v>栄養補助食品は患者様の個人購入です。</v>
      </c>
      <c r="G32" s="138"/>
      <c r="H32" s="66"/>
    </row>
    <row r="33" ht="22.5" customHeight="1">
      <c r="A33" s="67"/>
      <c r="B33" s="68" t="str">
        <f>'濃厚流動食・補助食品'!B4</f>
        <v/>
      </c>
      <c r="C33" s="68" t="str">
        <f>'濃厚流動食・補助食品'!C4</f>
        <v/>
      </c>
      <c r="D33" s="68" t="str">
        <f>'濃厚流動食・補助食品'!D4</f>
        <v/>
      </c>
      <c r="E33" s="68" t="str">
        <f>'濃厚流動食・補助食品'!E4</f>
        <v/>
      </c>
      <c r="F33" s="69"/>
      <c r="G33" s="141"/>
      <c r="H33" s="70"/>
    </row>
    <row r="34" ht="7.5" customHeight="1"/>
    <row r="35" ht="22.5" customHeight="1">
      <c r="A35" s="142" t="str">
        <f>IFERROR(__xludf.DUMMYFUNCTION("IMPORTRANGE(""https://docs.google.com/spreadsheets/d/1vsTcEcugRZXGU84Ng3dXvNCAOD3CAaUTEbnnM7tyUJg/edit?usp=sharing"",""施設概要!A1"")"),"施設概要")</f>
        <v>施設概要</v>
      </c>
      <c r="B35" s="144"/>
    </row>
    <row r="36" ht="22.5" customHeight="1">
      <c r="A36" s="3" t="str">
        <f>IFERROR(__xludf.DUMMYFUNCTION("IMPORTRANGE(""https://docs.google.com/spreadsheets/d/1vsTcEcugRZXGU84Ng3dXvNCAOD3CAaUTEbnnM7tyUJg/edit?usp=sharing"",""施設概要!A2"")"),"所在地")</f>
        <v>所在地</v>
      </c>
      <c r="B36" s="145" t="str">
        <f>'施設概要'!B2</f>
        <v>〒950-3102　新潟市北区島見町4540番地</v>
      </c>
      <c r="C36" s="146"/>
      <c r="D36" s="147"/>
      <c r="E36" s="148" t="str">
        <f>'施設概要'!C2</f>
        <v>昭和30年に開院。285床の精神科病院です。「病院に関わる人すべての幸せを願う。」という病院理念のもと、地域のニーズに応え地域に開かれた病院となることを目指しています。栄養科では病院職員や委託会社と連携し円滑な給食管理と安全な食事提供を心がけています。</v>
      </c>
      <c r="F36" s="149"/>
      <c r="G36" s="149"/>
      <c r="H36" s="150"/>
    </row>
    <row r="37" ht="22.5" customHeight="1">
      <c r="A37" s="3" t="str">
        <f>IFERROR(__xludf.DUMMYFUNCTION("IMPORTRANGE(""https://docs.google.com/spreadsheets/d/1vsTcEcugRZXGU84Ng3dXvNCAOD3CAaUTEbnnM7tyUJg/edit?usp=sharing"",""施設概要!A3"")"),"給食部門名")</f>
        <v>給食部門名</v>
      </c>
      <c r="B37" s="145" t="str">
        <f>'施設概要'!B3</f>
        <v>栄養科</v>
      </c>
      <c r="C37" s="146"/>
      <c r="D37" s="147"/>
      <c r="E37" s="151"/>
      <c r="H37" s="152"/>
    </row>
    <row r="38" ht="22.5" customHeight="1">
      <c r="A38" s="3" t="str">
        <f>IFERROR(__xludf.DUMMYFUNCTION("IMPORTRANGE(""https://docs.google.com/spreadsheets/d/1vsTcEcugRZXGU84Ng3dXvNCAOD3CAaUTEbnnM7tyUJg/edit?usp=sharing"",""施設概要!A4"")"),"電話")</f>
        <v>電話</v>
      </c>
      <c r="B38" s="145" t="str">
        <f>'施設概要'!B4</f>
        <v>025-255-2121（代）</v>
      </c>
      <c r="C38" s="146"/>
      <c r="D38" s="147"/>
      <c r="E38" s="151"/>
      <c r="H38" s="152"/>
    </row>
    <row r="39" ht="22.5" customHeight="1">
      <c r="A39" s="101" t="str">
        <f>IFERROR(__xludf.DUMMYFUNCTION("IMPORTRANGE(""https://docs.google.com/spreadsheets/d/1vsTcEcugRZXGU84Ng3dXvNCAOD3CAaUTEbnnM7tyUJg/edit?usp=sharing"",""施設概要!A5"")"),"FAX")</f>
        <v>FAX</v>
      </c>
      <c r="B39" s="145" t="str">
        <f>'施設概要'!B5</f>
        <v>025-255-3532（代）</v>
      </c>
      <c r="C39" s="146"/>
      <c r="D39" s="147"/>
      <c r="E39" s="151"/>
      <c r="H39" s="152"/>
    </row>
    <row r="40" ht="22.5" customHeight="1">
      <c r="A40" s="103" t="str">
        <f>IFERROR(__xludf.DUMMYFUNCTION("IMPORTRANGE(""https://docs.google.com/spreadsheets/d/1vsTcEcugRZXGU84Ng3dXvNCAOD3CAaUTEbnnM7tyUJg/edit?usp=sharing"",""施設概要!A6"")"),"更新日")</f>
        <v>更新日</v>
      </c>
      <c r="B40" s="154">
        <f>'施設概要'!B6</f>
        <v>45965.39417</v>
      </c>
      <c r="C40" s="146"/>
      <c r="D40" s="147"/>
      <c r="E40" s="155"/>
      <c r="F40" s="156"/>
      <c r="G40" s="156"/>
      <c r="H40" s="157"/>
    </row>
  </sheetData>
  <mergeCells count="10">
    <mergeCell ref="B38:D38"/>
    <mergeCell ref="B39:D39"/>
    <mergeCell ref="A15:A16"/>
    <mergeCell ref="A31:A33"/>
    <mergeCell ref="G31:H31"/>
    <mergeCell ref="F32:H33"/>
    <mergeCell ref="B36:D36"/>
    <mergeCell ref="E36:H40"/>
    <mergeCell ref="B37:D37"/>
    <mergeCell ref="B40:D40"/>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AA84F"/>
    <outlinePr summaryBelow="0" summaryRight="0"/>
  </sheetPr>
  <sheetViews>
    <sheetView workbookViewId="0"/>
  </sheetViews>
  <sheetFormatPr customHeight="1" defaultColWidth="12.63" defaultRowHeight="15.75"/>
  <cols>
    <col customWidth="1" min="1" max="2" width="16.38"/>
    <col customWidth="1" min="3" max="3" width="10.13"/>
    <col customWidth="1" min="4" max="4" width="15.13"/>
  </cols>
  <sheetData>
    <row r="1">
      <c r="A1" s="79" t="s">
        <v>59</v>
      </c>
      <c r="B1" s="80"/>
      <c r="C1" s="80"/>
      <c r="D1" s="80"/>
    </row>
    <row r="2">
      <c r="A2" s="81" t="s">
        <v>60</v>
      </c>
      <c r="B2" s="82"/>
      <c r="C2" s="83" t="s">
        <v>61</v>
      </c>
      <c r="D2" s="84" t="s">
        <v>62</v>
      </c>
    </row>
    <row r="3">
      <c r="A3" s="85" t="s">
        <v>63</v>
      </c>
      <c r="B3" s="86"/>
      <c r="C3" s="87" t="b">
        <v>0</v>
      </c>
      <c r="D3" s="88"/>
    </row>
    <row r="4">
      <c r="A4" s="89"/>
      <c r="B4" s="89"/>
      <c r="C4" s="89"/>
      <c r="D4" s="89"/>
    </row>
    <row r="5">
      <c r="A5" s="90" t="s">
        <v>65</v>
      </c>
      <c r="B5" s="90" t="s">
        <v>67</v>
      </c>
      <c r="C5" s="89"/>
      <c r="D5" s="89"/>
    </row>
    <row r="6">
      <c r="A6" s="92"/>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AA84F"/>
    <outlinePr summaryBelow="0" summaryRight="0"/>
  </sheetPr>
  <sheetViews>
    <sheetView workbookViewId="0"/>
  </sheetViews>
  <sheetFormatPr customHeight="1" defaultColWidth="12.63" defaultRowHeight="15.75"/>
  <cols>
    <col customWidth="1" min="1" max="1" width="18.88"/>
  </cols>
  <sheetData>
    <row r="1">
      <c r="A1" s="89" t="s">
        <v>64</v>
      </c>
      <c r="B1" s="89"/>
    </row>
    <row r="2">
      <c r="A2" s="89" t="s">
        <v>65</v>
      </c>
      <c r="B2" s="89" t="s">
        <v>66</v>
      </c>
    </row>
    <row r="3">
      <c r="A3" s="91"/>
    </row>
    <row r="4">
      <c r="A4" s="91"/>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workbookViewId="0"/>
  </sheetViews>
  <sheetFormatPr customHeight="1" defaultColWidth="12.63" defaultRowHeight="15.75"/>
  <cols>
    <col customWidth="1" min="1" max="1" width="16.38"/>
    <col customWidth="1" min="2" max="2" width="48.88"/>
    <col customWidth="1" min="3" max="3" width="65.13"/>
  </cols>
  <sheetData>
    <row r="1" ht="22.5" customHeight="1">
      <c r="A1" s="93" t="str">
        <f>IFERROR(__xludf.DUMMYFUNCTION("IMPORTRANGE(""https://docs.google.com/spreadsheets/d/1vsTcEcugRZXGU84Ng3dXvNCAOD3CAaUTEbnnM7tyUJg/edit?usp=sharing"",""施設概要!A1"")"),"施設概要")</f>
        <v>施設概要</v>
      </c>
      <c r="B1" s="94"/>
      <c r="C1" s="94"/>
    </row>
    <row r="2" ht="22.5" customHeight="1">
      <c r="A2" s="95" t="str">
        <f>IFERROR(__xludf.DUMMYFUNCTION("IMPORTRANGE(""https://docs.google.com/spreadsheets/d/1vsTcEcugRZXGU84Ng3dXvNCAOD3CAaUTEbnnM7tyUJg/edit?usp=sharing"",""施設概要!A2"")"),"所在地")</f>
        <v>所在地</v>
      </c>
      <c r="B2" s="96" t="s">
        <v>0</v>
      </c>
      <c r="C2" s="97" t="s">
        <v>1</v>
      </c>
    </row>
    <row r="3" ht="22.5" customHeight="1">
      <c r="A3" s="3" t="str">
        <f>IFERROR(__xludf.DUMMYFUNCTION("IMPORTRANGE(""https://docs.google.com/spreadsheets/d/1vsTcEcugRZXGU84Ng3dXvNCAOD3CAaUTEbnnM7tyUJg/edit?usp=sharing"",""施設概要!A3"")"),"給食部門名")</f>
        <v>給食部門名</v>
      </c>
      <c r="B3" s="98" t="s">
        <v>5</v>
      </c>
      <c r="C3" s="99"/>
    </row>
    <row r="4" ht="22.5" customHeight="1">
      <c r="A4" s="3" t="str">
        <f>IFERROR(__xludf.DUMMYFUNCTION("IMPORTRANGE(""https://docs.google.com/spreadsheets/d/1vsTcEcugRZXGU84Ng3dXvNCAOD3CAaUTEbnnM7tyUJg/edit?usp=sharing"",""施設概要!A4"")"),"電話")</f>
        <v>電話</v>
      </c>
      <c r="B4" s="100" t="s">
        <v>7</v>
      </c>
      <c r="C4" s="99"/>
    </row>
    <row r="5" ht="22.5" customHeight="1">
      <c r="A5" s="101" t="str">
        <f>IFERROR(__xludf.DUMMYFUNCTION("IMPORTRANGE(""https://docs.google.com/spreadsheets/d/1vsTcEcugRZXGU84Ng3dXvNCAOD3CAaUTEbnnM7tyUJg/edit?usp=sharing"",""施設概要!A5"")"),"FAX")</f>
        <v>FAX</v>
      </c>
      <c r="B5" s="102" t="s">
        <v>9</v>
      </c>
      <c r="C5" s="99"/>
    </row>
    <row r="6" ht="22.5" customHeight="1">
      <c r="A6" s="103" t="str">
        <f>IFERROR(__xludf.DUMMYFUNCTION("IMPORTRANGE(""https://docs.google.com/spreadsheets/d/1vsTcEcugRZXGU84Ng3dXvNCAOD3CAaUTEbnnM7tyUJg/edit?usp=sharing"",""施設概要!A6"")"),"更新日")</f>
        <v>更新日</v>
      </c>
      <c r="B6" s="104">
        <v>45965.39390434028</v>
      </c>
      <c r="C6" s="105"/>
    </row>
  </sheetData>
  <mergeCells count="1">
    <mergeCell ref="C2:C6"/>
  </mergeCells>
  <drawing r:id="rId1"/>
</worksheet>
</file>