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okkaido\Desktop\"/>
    </mc:Choice>
  </mc:AlternateContent>
  <xr:revisionPtr revIDLastSave="0" documentId="13_ncr:1_{DCAB4EBF-6B4E-4590-92DD-C04219F9B9AF}" xr6:coauthVersionLast="47" xr6:coauthVersionMax="47" xr10:uidLastSave="{00000000-0000-0000-0000-000000000000}"/>
  <bookViews>
    <workbookView xWindow="-28920" yWindow="615" windowWidth="29040" windowHeight="15720" xr2:uid="{00000000-000D-0000-FFFF-FFFF00000000}"/>
  </bookViews>
  <sheets>
    <sheet name="入金内訳表" sheetId="1" r:id="rId1"/>
    <sheet name="学校番号" sheetId="2" r:id="rId2"/>
  </sheets>
  <definedNames>
    <definedName name="_xlnm.Print_Area" localSheetId="0">入金内訳表!$A$1:$S$26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L9" i="1"/>
  <c r="O9" i="1" s="1"/>
  <c r="L10" i="1"/>
  <c r="O10" i="1" s="1"/>
  <c r="L12" i="1"/>
  <c r="O12" i="1" s="1"/>
  <c r="L13" i="1"/>
  <c r="O13" i="1" s="1"/>
  <c r="L14" i="1"/>
  <c r="L15" i="1"/>
  <c r="O15" i="1" s="1"/>
  <c r="L16" i="1"/>
  <c r="L17" i="1"/>
  <c r="O17" i="1" s="1"/>
  <c r="O14" i="1"/>
  <c r="O16" i="1"/>
  <c r="L11" i="1"/>
  <c r="O11" i="1" s="1"/>
  <c r="O19" i="1" l="1"/>
  <c r="V4" i="1" l="1"/>
  <c r="Z6" i="1" s="1"/>
  <c r="L6" i="1" s="1"/>
  <c r="AB6" i="1" l="1"/>
  <c r="N6" i="1" s="1"/>
  <c r="W6" i="1"/>
  <c r="I6" i="1" s="1"/>
  <c r="Y6" i="1"/>
  <c r="K6" i="1" s="1"/>
  <c r="AA6" i="1"/>
  <c r="M6" i="1" s="1"/>
  <c r="AC6" i="1"/>
  <c r="O6" i="1" s="1"/>
  <c r="V6" i="1"/>
  <c r="H6" i="1" s="1"/>
  <c r="X6" i="1"/>
  <c r="J6" i="1" s="1"/>
  <c r="AM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琴平高校</author>
  </authors>
  <commentList>
    <comment ref="E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内訳に数量・金額を入力すると、
合計額を表示します。</t>
        </r>
      </text>
    </comment>
    <comment ref="A21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追加の説明が必要な場合は、記入してください。</t>
        </r>
      </text>
    </comment>
  </commentList>
</comments>
</file>

<file path=xl/sharedStrings.xml><?xml version="1.0" encoding="utf-8"?>
<sst xmlns="http://schemas.openxmlformats.org/spreadsheetml/2006/main" count="153" uniqueCount="112">
  <si>
    <t>入金内訳表</t>
    <rPh sb="0" eb="2">
      <t>ニュウキン</t>
    </rPh>
    <rPh sb="2" eb="4">
      <t>ウチワケ</t>
    </rPh>
    <rPh sb="4" eb="5">
      <t>ヒョウ</t>
    </rPh>
    <phoneticPr fontId="2"/>
  </si>
  <si>
    <t>学校名</t>
    <rPh sb="0" eb="1">
      <t>ガク</t>
    </rPh>
    <rPh sb="1" eb="3">
      <t>コウメイ</t>
    </rPh>
    <phoneticPr fontId="2"/>
  </si>
  <si>
    <t>金額</t>
    <rPh sb="0" eb="2">
      <t>キンガク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</si>
  <si>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</si>
  <si>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</si>
  <si>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</si>
  <si>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</si>
  <si>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</si>
  <si>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拾</t>
    <rPh sb="0" eb="1">
      <t>ジュウ</t>
    </rPh>
    <phoneticPr fontId="2"/>
  </si>
  <si>
    <t>入金内訳・計算基礎</t>
    <rPh sb="0" eb="2">
      <t>ニュウキン</t>
    </rPh>
    <rPh sb="2" eb="4">
      <t>ウチワケ</t>
    </rPh>
    <rPh sb="5" eb="7">
      <t>ケイサン</t>
    </rPh>
    <rPh sb="7" eb="9">
      <t>キソ</t>
    </rPh>
    <phoneticPr fontId="2"/>
  </si>
  <si>
    <t>摘要</t>
    <rPh sb="0" eb="2">
      <t>テキヨウ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</si>
  <si>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</si>
  <si>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</si>
  <si>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</si>
  <si>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備考</t>
    <rPh sb="0" eb="2">
      <t>ビコウ</t>
    </rPh>
    <phoneticPr fontId="2"/>
  </si>
  <si>
    <r>
      <rPr>
        <sz val="11"/>
        <color indexed="8"/>
        <rFont val="ＭＳ 明朝"/>
        <family val="1"/>
        <charset val="128"/>
      </rPr>
      <t>合　　　　　　計</t>
    </r>
    <rPh sb="0" eb="1">
      <t>ゴウ</t>
    </rPh>
    <rPh sb="7" eb="8">
      <t>ケイ</t>
    </rPh>
    <phoneticPr fontId="2"/>
  </si>
  <si>
    <t>上記金額を入金しました。</t>
    <rPh sb="0" eb="1">
      <t>ジョウ</t>
    </rPh>
    <rPh sb="2" eb="4">
      <t>キンガク</t>
    </rPh>
    <rPh sb="5" eb="7">
      <t>ニュウキン</t>
    </rPh>
    <phoneticPr fontId="2"/>
  </si>
  <si>
    <t>氏名</t>
    <rPh sb="0" eb="2">
      <t>シメイ</t>
    </rPh>
    <phoneticPr fontId="2"/>
  </si>
  <si>
    <t>入金者</t>
    <rPh sb="0" eb="2">
      <t>ニュウキン</t>
    </rPh>
    <rPh sb="2" eb="3">
      <t>シャ</t>
    </rPh>
    <phoneticPr fontId="2"/>
  </si>
  <si>
    <t>学校番号</t>
    <rPh sb="0" eb="2">
      <t>ガッコウ</t>
    </rPh>
    <rPh sb="2" eb="4">
      <t>バンゴウ</t>
    </rPh>
    <phoneticPr fontId="1"/>
  </si>
  <si>
    <t>令和</t>
    <rPh sb="0" eb="2">
      <t>レイワ</t>
    </rPh>
    <phoneticPr fontId="2"/>
  </si>
  <si>
    <t>年</t>
    <phoneticPr fontId="1"/>
  </si>
  <si>
    <t>月</t>
    <phoneticPr fontId="1"/>
  </si>
  <si>
    <t>日</t>
    <phoneticPr fontId="1"/>
  </si>
  <si>
    <t>食品技能検定　第1類</t>
    <rPh sb="0" eb="2">
      <t>ショクヒン</t>
    </rPh>
    <rPh sb="2" eb="4">
      <t>ギノウ</t>
    </rPh>
    <rPh sb="4" eb="6">
      <t>ケンテイ</t>
    </rPh>
    <rPh sb="7" eb="8">
      <t>ダイ</t>
    </rPh>
    <rPh sb="9" eb="10">
      <t>ルイ</t>
    </rPh>
    <phoneticPr fontId="1"/>
  </si>
  <si>
    <t>検定料</t>
    <rPh sb="0" eb="2">
      <t>ケンテイ</t>
    </rPh>
    <rPh sb="2" eb="3">
      <t>リョウ</t>
    </rPh>
    <phoneticPr fontId="1"/>
  </si>
  <si>
    <t>食品技能検定　第2類</t>
    <rPh sb="0" eb="2">
      <t>ショクヒン</t>
    </rPh>
    <rPh sb="2" eb="4">
      <t>ギノウ</t>
    </rPh>
    <rPh sb="4" eb="6">
      <t>ケンテイ</t>
    </rPh>
    <rPh sb="7" eb="8">
      <t>ダイ</t>
    </rPh>
    <rPh sb="9" eb="10">
      <t>ルイ</t>
    </rPh>
    <phoneticPr fontId="1"/>
  </si>
  <si>
    <t>食品技能検定　第3類</t>
    <rPh sb="0" eb="2">
      <t>ショクヒン</t>
    </rPh>
    <rPh sb="2" eb="4">
      <t>ギノウ</t>
    </rPh>
    <rPh sb="4" eb="6">
      <t>ケンテイ</t>
    </rPh>
    <rPh sb="7" eb="8">
      <t>ダイ</t>
    </rPh>
    <rPh sb="9" eb="10">
      <t>ルイ</t>
    </rPh>
    <phoneticPr fontId="1"/>
  </si>
  <si>
    <t>ＨＡＣＣＰ基本技能検定</t>
    <rPh sb="5" eb="7">
      <t>キホン</t>
    </rPh>
    <rPh sb="7" eb="9">
      <t>ギノウ</t>
    </rPh>
    <rPh sb="9" eb="11">
      <t>ケンテイ</t>
    </rPh>
    <phoneticPr fontId="1"/>
  </si>
  <si>
    <t>北海道小樽水産高等学校</t>
    <phoneticPr fontId="2"/>
  </si>
  <si>
    <t>北海道函館水産高等学校</t>
    <phoneticPr fontId="2"/>
  </si>
  <si>
    <t>北海道厚岸翔洋高等学校</t>
    <rPh sb="5" eb="6">
      <t>ショウ</t>
    </rPh>
    <rPh sb="6" eb="7">
      <t>ヨウ</t>
    </rPh>
    <phoneticPr fontId="2"/>
  </si>
  <si>
    <t>青森県立八戸水産高等学校</t>
    <phoneticPr fontId="2"/>
  </si>
  <si>
    <t>岩手県立宮古水産高等学校</t>
    <phoneticPr fontId="2"/>
  </si>
  <si>
    <t>岩手県立高田高等学校</t>
    <rPh sb="4" eb="5">
      <t>タカ</t>
    </rPh>
    <phoneticPr fontId="2"/>
  </si>
  <si>
    <t>宮城県水産高等学校</t>
    <phoneticPr fontId="2"/>
  </si>
  <si>
    <t>宮城県気仙沼向洋高等学校</t>
    <phoneticPr fontId="2"/>
  </si>
  <si>
    <t>秋田県立男鹿海洋高等学校</t>
    <rPh sb="0" eb="2">
      <t>アキタ</t>
    </rPh>
    <rPh sb="2" eb="4">
      <t>ケンリツ</t>
    </rPh>
    <rPh sb="4" eb="6">
      <t>オガ</t>
    </rPh>
    <rPh sb="6" eb="8">
      <t>カイヨウ</t>
    </rPh>
    <rPh sb="8" eb="10">
      <t>コウトウ</t>
    </rPh>
    <rPh sb="10" eb="12">
      <t>ガッコウ</t>
    </rPh>
    <phoneticPr fontId="2"/>
  </si>
  <si>
    <t>山形県立加茂水産高等学校</t>
    <phoneticPr fontId="2"/>
  </si>
  <si>
    <t>茨城県立海洋高等学校</t>
    <phoneticPr fontId="2"/>
  </si>
  <si>
    <t>栃木県立馬頭高等学校</t>
    <phoneticPr fontId="2"/>
  </si>
  <si>
    <t>群馬県立万場高等学校</t>
    <rPh sb="0" eb="4">
      <t>グンマケンリツ</t>
    </rPh>
    <rPh sb="4" eb="6">
      <t>マンバ</t>
    </rPh>
    <rPh sb="6" eb="8">
      <t>コウトウ</t>
    </rPh>
    <rPh sb="8" eb="10">
      <t>ガッコウ</t>
    </rPh>
    <phoneticPr fontId="2"/>
  </si>
  <si>
    <t>千葉県立銚子商業高等学校</t>
    <rPh sb="6" eb="8">
      <t>ショウギョウ</t>
    </rPh>
    <phoneticPr fontId="2"/>
  </si>
  <si>
    <t>千葉県立大原高等学校</t>
    <phoneticPr fontId="2"/>
  </si>
  <si>
    <t>千葉県立館山総合高等学校</t>
    <rPh sb="4" eb="6">
      <t>タテヤマ</t>
    </rPh>
    <rPh sb="6" eb="8">
      <t>ソウゴウ</t>
    </rPh>
    <phoneticPr fontId="2"/>
  </si>
  <si>
    <t>東京都立大島海洋国際高等学校</t>
    <rPh sb="6" eb="8">
      <t>カイヨウ</t>
    </rPh>
    <rPh sb="8" eb="10">
      <t>コクサイ</t>
    </rPh>
    <phoneticPr fontId="2"/>
  </si>
  <si>
    <t>神奈川県立海洋科学高等学校</t>
    <rPh sb="5" eb="7">
      <t>カイヨウ</t>
    </rPh>
    <rPh sb="7" eb="9">
      <t>カガク</t>
    </rPh>
    <phoneticPr fontId="2"/>
  </si>
  <si>
    <t>静岡県立焼津水産高等学校</t>
    <rPh sb="0" eb="2">
      <t>シズオカ</t>
    </rPh>
    <rPh sb="2" eb="4">
      <t>ケンリツ</t>
    </rPh>
    <rPh sb="4" eb="6">
      <t>ヤイヅ</t>
    </rPh>
    <rPh sb="6" eb="8">
      <t>スイサン</t>
    </rPh>
    <rPh sb="8" eb="10">
      <t>コウトウ</t>
    </rPh>
    <rPh sb="10" eb="12">
      <t>ガッコウ</t>
    </rPh>
    <phoneticPr fontId="2"/>
  </si>
  <si>
    <t>愛知県立三谷水産高等学校</t>
    <phoneticPr fontId="2"/>
  </si>
  <si>
    <t>三重県立水産高等学校</t>
    <phoneticPr fontId="2"/>
  </si>
  <si>
    <t>新潟県立海洋高等学校</t>
    <phoneticPr fontId="2"/>
  </si>
  <si>
    <t>富山県立滑川高等学校</t>
    <rPh sb="0" eb="2">
      <t>トヤマ</t>
    </rPh>
    <rPh sb="2" eb="4">
      <t>ケンリツ</t>
    </rPh>
    <rPh sb="4" eb="5">
      <t>スベ</t>
    </rPh>
    <rPh sb="5" eb="6">
      <t>カワ</t>
    </rPh>
    <rPh sb="6" eb="8">
      <t>コウトウ</t>
    </rPh>
    <rPh sb="8" eb="10">
      <t>ガッコウ</t>
    </rPh>
    <phoneticPr fontId="2"/>
  </si>
  <si>
    <t>富山県立氷見高等学校</t>
    <rPh sb="0" eb="2">
      <t>トヤマ</t>
    </rPh>
    <rPh sb="2" eb="4">
      <t>ケンリツ</t>
    </rPh>
    <rPh sb="4" eb="6">
      <t>ヒミ</t>
    </rPh>
    <rPh sb="6" eb="8">
      <t>コウトウ</t>
    </rPh>
    <rPh sb="8" eb="10">
      <t>ガッコウ</t>
    </rPh>
    <phoneticPr fontId="2"/>
  </si>
  <si>
    <t>石川県立能登高等学校</t>
    <rPh sb="4" eb="6">
      <t>ノト</t>
    </rPh>
    <phoneticPr fontId="2"/>
  </si>
  <si>
    <t>福井県立若狭高等学校</t>
    <rPh sb="4" eb="6">
      <t>ワカサ</t>
    </rPh>
    <phoneticPr fontId="2"/>
  </si>
  <si>
    <t>京都府立海洋高等学校</t>
    <phoneticPr fontId="2"/>
  </si>
  <si>
    <t>兵庫県立香住高等学校</t>
    <phoneticPr fontId="2"/>
  </si>
  <si>
    <t>鳥取県立境港総合技術高等学校</t>
    <rPh sb="4" eb="6">
      <t>サカイミナト</t>
    </rPh>
    <rPh sb="6" eb="8">
      <t>ソウゴウ</t>
    </rPh>
    <rPh sb="8" eb="10">
      <t>ギジュツ</t>
    </rPh>
    <phoneticPr fontId="2"/>
  </si>
  <si>
    <t>島根県立隠岐水産高等学校</t>
    <phoneticPr fontId="2"/>
  </si>
  <si>
    <t>島根県立浜田水産高等学校</t>
    <phoneticPr fontId="2"/>
  </si>
  <si>
    <t>香川県立多度津高等学校</t>
    <phoneticPr fontId="2"/>
  </si>
  <si>
    <t>徳島県立徳島科学技術高等学校</t>
    <rPh sb="4" eb="6">
      <t>トクシマ</t>
    </rPh>
    <rPh sb="6" eb="8">
      <t>カガク</t>
    </rPh>
    <rPh sb="8" eb="10">
      <t>ギジュツ</t>
    </rPh>
    <phoneticPr fontId="2"/>
  </si>
  <si>
    <t>高知県立高知海洋高等学校</t>
    <phoneticPr fontId="2"/>
  </si>
  <si>
    <t>愛媛県立宇和島水産高等学校</t>
    <phoneticPr fontId="2"/>
  </si>
  <si>
    <t>福岡県立水産高等学校</t>
    <phoneticPr fontId="2"/>
  </si>
  <si>
    <t>長崎県立長崎鶴洋高等学校</t>
    <rPh sb="6" eb="8">
      <t>カクヨウ</t>
    </rPh>
    <phoneticPr fontId="2"/>
  </si>
  <si>
    <t>熊本県立天草拓心高等学校 マリン校舎</t>
    <rPh sb="4" eb="6">
      <t>アマクサ</t>
    </rPh>
    <rPh sb="6" eb="7">
      <t>タク</t>
    </rPh>
    <rPh sb="7" eb="8">
      <t>シン</t>
    </rPh>
    <rPh sb="16" eb="18">
      <t>コウシャ</t>
    </rPh>
    <phoneticPr fontId="2"/>
  </si>
  <si>
    <t>大分県立海洋科学高等学校</t>
    <rPh sb="8" eb="10">
      <t>コウトウ</t>
    </rPh>
    <rPh sb="10" eb="12">
      <t>ガッコウ</t>
    </rPh>
    <phoneticPr fontId="2"/>
  </si>
  <si>
    <t>宮崎県立宮崎海洋高等学校</t>
    <phoneticPr fontId="2"/>
  </si>
  <si>
    <t>鹿児島県立鹿児島水産高等学校</t>
    <phoneticPr fontId="2"/>
  </si>
  <si>
    <t>沖縄県立沖縄水産高等学校</t>
    <phoneticPr fontId="2"/>
  </si>
  <si>
    <t>沖縄県立宮古総合実業高等学校</t>
    <rPh sb="4" eb="6">
      <t>ミヤコ</t>
    </rPh>
    <rPh sb="6" eb="8">
      <t>ソウゴウ</t>
    </rPh>
    <rPh sb="8" eb="10">
      <t>ジツギョウ</t>
    </rPh>
    <phoneticPr fontId="2"/>
  </si>
  <si>
    <t>埼玉県立いずみ高等学校</t>
    <rPh sb="0" eb="2">
      <t>サイタマ</t>
    </rPh>
    <rPh sb="2" eb="4">
      <t>ケンリツ</t>
    </rPh>
    <rPh sb="7" eb="11">
      <t>コウトウガッコウ</t>
    </rPh>
    <phoneticPr fontId="2"/>
  </si>
  <si>
    <t>長崎県立島原農業高等学校</t>
    <rPh sb="0" eb="2">
      <t>ナガサキ</t>
    </rPh>
    <rPh sb="2" eb="4">
      <t>ケンリツ</t>
    </rPh>
    <rPh sb="4" eb="6">
      <t>シマバラ</t>
    </rPh>
    <rPh sb="6" eb="8">
      <t>ノウギョウ</t>
    </rPh>
    <rPh sb="8" eb="10">
      <t>コウトウ</t>
    </rPh>
    <rPh sb="10" eb="12">
      <t>ガッコウ</t>
    </rPh>
    <phoneticPr fontId="2"/>
  </si>
  <si>
    <t>沖縄県立中部農林高等学校</t>
    <rPh sb="0" eb="4">
      <t>オキナワケンリツ</t>
    </rPh>
    <rPh sb="4" eb="5">
      <t>ナカ</t>
    </rPh>
    <rPh sb="6" eb="8">
      <t>ノウリン</t>
    </rPh>
    <phoneticPr fontId="2"/>
  </si>
  <si>
    <t>沖縄県立南部農林高等学校</t>
    <rPh sb="0" eb="4">
      <t>オキナワケンリツ</t>
    </rPh>
    <rPh sb="4" eb="6">
      <t>ナンブ</t>
    </rPh>
    <phoneticPr fontId="2"/>
  </si>
  <si>
    <t>岩手県立盛岡農業高等学校</t>
    <rPh sb="0" eb="2">
      <t>イワテ</t>
    </rPh>
    <rPh sb="2" eb="4">
      <t>ケンリツ</t>
    </rPh>
    <rPh sb="4" eb="6">
      <t>モリオカ</t>
    </rPh>
    <rPh sb="6" eb="8">
      <t>ノウギョウ</t>
    </rPh>
    <rPh sb="8" eb="10">
      <t>コウトウ</t>
    </rPh>
    <rPh sb="10" eb="12">
      <t>ガッコウ</t>
    </rPh>
    <phoneticPr fontId="1"/>
  </si>
  <si>
    <t>宮崎県立高鍋農業高等学校</t>
    <rPh sb="0" eb="2">
      <t>ミヤザキ</t>
    </rPh>
    <rPh sb="2" eb="4">
      <t>ケンリツ</t>
    </rPh>
    <rPh sb="4" eb="6">
      <t>タカナベ</t>
    </rPh>
    <rPh sb="6" eb="8">
      <t>ノウギョウ</t>
    </rPh>
    <rPh sb="8" eb="10">
      <t>コウトウ</t>
    </rPh>
    <rPh sb="10" eb="12">
      <t>ガッコウ</t>
    </rPh>
    <phoneticPr fontId="1"/>
  </si>
  <si>
    <t>沖縄県立北部農林高等学校</t>
    <rPh sb="0" eb="4">
      <t>オキナワケンリツ</t>
    </rPh>
    <rPh sb="4" eb="6">
      <t>ホクブ</t>
    </rPh>
    <rPh sb="6" eb="8">
      <t>ノウリン</t>
    </rPh>
    <rPh sb="8" eb="10">
      <t>コウトウ</t>
    </rPh>
    <rPh sb="10" eb="12">
      <t>ガッコウ</t>
    </rPh>
    <phoneticPr fontId="1"/>
  </si>
  <si>
    <t>岩手県立岩谷堂高等学校</t>
    <rPh sb="0" eb="4">
      <t>イワテケンリツ</t>
    </rPh>
    <rPh sb="4" eb="7">
      <t>イワヤドウ</t>
    </rPh>
    <rPh sb="7" eb="11">
      <t>コウトウガッコウ</t>
    </rPh>
    <phoneticPr fontId="1"/>
  </si>
  <si>
    <t>福島県立小名浜海星高等学校</t>
    <rPh sb="4" eb="7">
      <t>オナハマ</t>
    </rPh>
    <phoneticPr fontId="2"/>
  </si>
  <si>
    <t>手数料</t>
    <rPh sb="0" eb="3">
      <t>テスウリョウ</t>
    </rPh>
    <phoneticPr fontId="1"/>
  </si>
  <si>
    <t>北海道小樽水産高等学校</t>
  </si>
  <si>
    <t>北海道函館水産高等学校</t>
  </si>
  <si>
    <t>青森県立八戸水産高等学校</t>
  </si>
  <si>
    <t>岩手県立宮古水産高等学校</t>
  </si>
  <si>
    <t>宮城県水産高等学校</t>
  </si>
  <si>
    <t>宮城県気仙沼向洋高等学校</t>
  </si>
  <si>
    <t>山形県立加茂水産高等学校</t>
  </si>
  <si>
    <t>茨城県立海洋高等学校</t>
  </si>
  <si>
    <t>栃木県立馬頭高等学校</t>
  </si>
  <si>
    <t>千葉県立大原高等学校</t>
  </si>
  <si>
    <t>愛知県立三谷水産高等学校</t>
  </si>
  <si>
    <t>三重県立水産高等学校</t>
  </si>
  <si>
    <t>新潟県立海洋高等学校</t>
  </si>
  <si>
    <t>京都府立海洋高等学校</t>
  </si>
  <si>
    <t>兵庫県立香住高等学校</t>
  </si>
  <si>
    <t>島根県立隠岐水産高等学校</t>
  </si>
  <si>
    <t>島根県立浜田水産高等学校</t>
  </si>
  <si>
    <t>山口県立大津緑洋高等学校水産校舎</t>
  </si>
  <si>
    <t>香川県立多度津高等学校</t>
  </si>
  <si>
    <t>高知県立高知海洋高等学校</t>
  </si>
  <si>
    <t>愛媛県立宇和島水産高等学校</t>
  </si>
  <si>
    <t>福岡県立水産高等学校</t>
  </si>
  <si>
    <t>宮崎県立宮崎海洋高等学校</t>
  </si>
  <si>
    <t>鹿児島県立鹿児島水産高等学校</t>
  </si>
  <si>
    <t>沖縄県立沖縄水産高等学校</t>
  </si>
  <si>
    <t>認定証再発行料(急)</t>
    <rPh sb="0" eb="3">
      <t>ニンテイショウ</t>
    </rPh>
    <rPh sb="3" eb="6">
      <t>サイハッコウ</t>
    </rPh>
    <rPh sb="6" eb="7">
      <t>リョウ</t>
    </rPh>
    <rPh sb="8" eb="9">
      <t>イソ</t>
    </rPh>
    <phoneticPr fontId="1"/>
  </si>
  <si>
    <t>認定証再発行料(遅)</t>
    <rPh sb="0" eb="3">
      <t>ニンテイショウ</t>
    </rPh>
    <rPh sb="3" eb="6">
      <t>サイハッコウ</t>
    </rPh>
    <rPh sb="6" eb="7">
      <t>リョウ</t>
    </rPh>
    <rPh sb="8" eb="9">
      <t>オソ</t>
    </rPh>
    <phoneticPr fontId="1"/>
  </si>
  <si>
    <t>山口県立大津緑洋高等学校</t>
    <phoneticPr fontId="2"/>
  </si>
  <si>
    <t>熊本県立天草拓心高等学校</t>
    <rPh sb="4" eb="6">
      <t>アマクサ</t>
    </rPh>
    <rPh sb="6" eb="7">
      <t>タク</t>
    </rPh>
    <rPh sb="7" eb="8">
      <t>シン</t>
    </rPh>
    <phoneticPr fontId="2"/>
  </si>
  <si>
    <t>岩手県立久慈翔北高等学校</t>
    <rPh sb="6" eb="7">
      <t>ショウ</t>
    </rPh>
    <rPh sb="7" eb="8">
      <t>ホク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</si>
</sst>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\△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Century"/>
      <family val="1"/>
    </font>
    <font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Century"/>
      <family val="1"/>
    </font>
    <font>
      <sz val="18"/>
      <color indexed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22"/>
      <color indexed="8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4"/>
      <color rgb="FF000000"/>
      <name val="ＭＳ Ｐ明朝"/>
      <family val="1"/>
      <charset val="128"/>
    </font>
    <font>
      <b/>
      <sz val="11"/>
      <color indexed="8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2" borderId="6" xfId="0" applyFont="1" applyFill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33" xfId="0" applyFont="1" applyBorder="1">
      <alignment vertical="center"/>
    </xf>
    <xf numFmtId="0" fontId="4" fillId="0" borderId="0" xfId="0" applyFont="1">
      <alignment vertical="center"/>
    </xf>
    <xf numFmtId="0" fontId="3" fillId="0" borderId="37" xfId="0" applyFont="1" applyBorder="1">
      <alignment vertical="center"/>
    </xf>
    <xf numFmtId="0" fontId="3" fillId="0" borderId="1" xfId="0" applyFont="1" applyBorder="1">
      <alignment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left" vertical="center" shrinkToFit="1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left" vertical="center" shrinkToFit="1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shrinkToFit="1"/>
    </xf>
    <xf numFmtId="0" fontId="13" fillId="0" borderId="51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 shrinkToFit="1"/>
    </xf>
    <xf numFmtId="0" fontId="4" fillId="0" borderId="44" xfId="0" applyFont="1" applyBorder="1" applyAlignment="1" applyProtection="1">
      <alignment horizontal="distributed" vertical="center" indent="1"/>
      <protection locked="0"/>
    </xf>
    <xf numFmtId="0" fontId="9" fillId="0" borderId="28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0" fillId="0" borderId="47" xfId="0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2" borderId="23" xfId="0" applyFont="1" applyFill="1" applyBorder="1" applyAlignment="1">
      <alignment vertical="top"/>
    </xf>
    <xf numFmtId="0" fontId="3" fillId="2" borderId="24" xfId="0" applyFont="1" applyFill="1" applyBorder="1" applyAlignment="1">
      <alignment vertical="top"/>
    </xf>
    <xf numFmtId="0" fontId="3" fillId="2" borderId="25" xfId="0" applyFont="1" applyFill="1" applyBorder="1" applyAlignment="1">
      <alignment vertical="top"/>
    </xf>
    <xf numFmtId="0" fontId="1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4" fillId="0" borderId="43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26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distributed" vertical="center" indent="2"/>
    </xf>
    <xf numFmtId="0" fontId="3" fillId="0" borderId="28" xfId="0" applyFont="1" applyBorder="1" applyAlignment="1">
      <alignment horizontal="distributed" vertical="center" indent="2"/>
    </xf>
    <xf numFmtId="0" fontId="3" fillId="0" borderId="28" xfId="0" applyFont="1" applyBorder="1" applyAlignment="1">
      <alignment horizontal="distributed" vertical="center" inden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176" fontId="9" fillId="0" borderId="28" xfId="0" applyNumberFormat="1" applyFont="1" applyBorder="1">
      <alignment vertical="center"/>
    </xf>
    <xf numFmtId="0" fontId="9" fillId="0" borderId="2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34" xfId="0" applyFont="1" applyBorder="1" applyAlignment="1" applyProtection="1">
      <alignment horizontal="left" vertical="center" wrapText="1" indent="1"/>
      <protection locked="0"/>
    </xf>
    <xf numFmtId="0" fontId="3" fillId="0" borderId="35" xfId="0" applyFont="1" applyBorder="1" applyAlignment="1" applyProtection="1">
      <alignment horizontal="left" vertical="center" wrapText="1" indent="1"/>
      <protection locked="0"/>
    </xf>
    <xf numFmtId="0" fontId="3" fillId="0" borderId="36" xfId="0" applyFont="1" applyBorder="1" applyAlignment="1" applyProtection="1">
      <alignment horizontal="left" vertical="center" wrapText="1" indent="1"/>
      <protection locked="0"/>
    </xf>
    <xf numFmtId="0" fontId="9" fillId="0" borderId="27" xfId="0" applyFont="1" applyBorder="1" applyAlignment="1">
      <alignment horizontal="center" vertical="center"/>
    </xf>
    <xf numFmtId="176" fontId="16" fillId="0" borderId="28" xfId="0" applyNumberFormat="1" applyFont="1" applyBorder="1">
      <alignment vertical="center"/>
    </xf>
    <xf numFmtId="177" fontId="9" fillId="0" borderId="28" xfId="0" applyNumberFormat="1" applyFont="1" applyBorder="1">
      <alignment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137161</xdr:colOff>
      <xdr:row>4</xdr:row>
      <xdr:rowOff>15241</xdr:rowOff>
    </xdr:from>
    <xdr:to>
      <xdr:col>20</xdr:col>
      <xdr:colOff>83821</xdr:colOff>
      <xdr:row>18</xdr:row>
      <xdr:rowOff>320041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85561" y="1658984"/>
          <a:ext cx="164374" cy="5029200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21</xdr:col>
      <xdr:colOff>20955</xdr:colOff>
      <xdr:row>11</xdr:row>
      <xdr:rowOff>11430</xdr:rowOff>
    </xdr:from>
    <xdr:to>
      <xdr:col>34</xdr:col>
      <xdr:colOff>596265</xdr:colOff>
      <xdr:row>13</xdr:row>
      <xdr:rowOff>97631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12305" y="4078605"/>
          <a:ext cx="3709035" cy="7339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100"/>
            <a:t>摘要、規格はプルダウンリストから選択してください。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数量を入力すると、金額及び合計を計算します。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手数がかかっていない場合は金額欄に０を入力してください。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20</xdr:col>
      <xdr:colOff>205740</xdr:colOff>
      <xdr:row>1</xdr:row>
      <xdr:rowOff>76200</xdr:rowOff>
    </xdr:from>
    <xdr:to>
      <xdr:col>37</xdr:col>
      <xdr:colOff>190500</xdr:colOff>
      <xdr:row>2</xdr:row>
      <xdr:rowOff>198120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C2C8D32-E413-44EE-989D-6B580AE21E8D}"/>
            </a:ext>
          </a:extLst>
        </xdr:cNvPr>
        <xdr:cNvSpPr/>
      </xdr:nvSpPr>
      <xdr:spPr>
        <a:xfrm>
          <a:off x="6736080" y="746760"/>
          <a:ext cx="5227320" cy="4648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100"/>
            <a:t>学校名を入力すると学校番号が出ます。</a:t>
          </a:r>
          <a:endParaRPr kumimoji="1" lang="en-US" altLang="ja-JP" sz="1100"/>
        </a:p>
      </xdr:txBody>
    </xdr:sp>
    <xdr:clientData/>
  </xdr:twoCellAnchor>
  <xdr:twoCellAnchor>
    <xdr:from>
      <xdr:col>19</xdr:col>
      <xdr:colOff>152400</xdr:colOff>
      <xdr:row>1</xdr:row>
      <xdr:rowOff>0</xdr:rowOff>
    </xdr:from>
    <xdr:to>
      <xdr:col>20</xdr:col>
      <xdr:colOff>68580</xdr:colOff>
      <xdr:row>2</xdr:row>
      <xdr:rowOff>304800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3B790659-CB83-4922-8328-0DCB0A2A95B2}"/>
            </a:ext>
          </a:extLst>
        </xdr:cNvPr>
        <xdr:cNvSpPr/>
      </xdr:nvSpPr>
      <xdr:spPr>
        <a:xfrm>
          <a:off x="6301740" y="670560"/>
          <a:ext cx="129540" cy="647700"/>
        </a:xfrm>
        <a:prstGeom prst="rightBrace">
          <a:avLst>
            <a:gd name="adj1" fmla="val 8333"/>
            <a:gd name="adj2" fmla="val 50000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21</xdr:col>
      <xdr:colOff>27215</xdr:colOff>
      <xdr:row>13</xdr:row>
      <xdr:rowOff>316775</xdr:rowOff>
    </xdr:from>
    <xdr:to>
      <xdr:col>35</xdr:col>
      <xdr:colOff>173083</xdr:colOff>
      <xdr:row>18</xdr:row>
      <xdr:rowOff>207917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3320DFA6-DA61-210A-F3B8-AF0F9A1DF1CF}"/>
            </a:ext>
          </a:extLst>
        </xdr:cNvPr>
        <xdr:cNvSpPr/>
      </xdr:nvSpPr>
      <xdr:spPr>
        <a:xfrm>
          <a:off x="7062108" y="5024846"/>
          <a:ext cx="3847011" cy="1524000"/>
        </a:xfrm>
        <a:prstGeom prst="wedgeRoundRectCallout">
          <a:avLst>
            <a:gd name="adj1" fmla="val -57744"/>
            <a:gd name="adj2" fmla="val 25370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　年間の各受検回で１回ずつ、食品部会負担にて振込手数料を補助致します。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かかった分の振込手数料をご入力いただけると、総額から引かれて算出されますので、その分をお振り込み下さい。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また、かからなかった場合は、空欄または０入力でお願い致します。</a:t>
          </a:r>
        </a:p>
      </xdr:txBody>
    </xdr:sp>
    <xdr:clientData/>
  </xdr:twoCellAnchor>
  <xdr:twoCellAnchor>
    <xdr:from>
      <xdr:col>21</xdr:col>
      <xdr:colOff>0</xdr:colOff>
      <xdr:row>5</xdr:row>
      <xdr:rowOff>266700</xdr:rowOff>
    </xdr:from>
    <xdr:to>
      <xdr:col>35</xdr:col>
      <xdr:colOff>136343</xdr:colOff>
      <xdr:row>10</xdr:row>
      <xdr:rowOff>281940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46637E-F329-4610-BDE3-FA4EF60DCCBF}"/>
            </a:ext>
          </a:extLst>
        </xdr:cNvPr>
        <xdr:cNvSpPr/>
      </xdr:nvSpPr>
      <xdr:spPr>
        <a:xfrm>
          <a:off x="6991350" y="2171700"/>
          <a:ext cx="3889193" cy="1853565"/>
        </a:xfrm>
        <a:prstGeom prst="wedgeRoundRectCallout">
          <a:avLst>
            <a:gd name="adj1" fmla="val -59460"/>
            <a:gd name="adj2" fmla="val 428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　認定証再発行については、各検定実施後の認定証発送時期に同封するため、安価（４００円）となっております。「認定証再発行</a:t>
          </a:r>
          <a:r>
            <a:rPr kumimoji="1" lang="en-US" altLang="ja-JP" sz="1100" b="1">
              <a:solidFill>
                <a:srgbClr val="FF0000"/>
              </a:solidFill>
            </a:rPr>
            <a:t>(</a:t>
          </a:r>
          <a:r>
            <a:rPr kumimoji="1" lang="ja-JP" altLang="en-US" sz="1100" b="1">
              <a:solidFill>
                <a:srgbClr val="FF0000"/>
              </a:solidFill>
            </a:rPr>
            <a:t>遅</a:t>
          </a:r>
          <a:r>
            <a:rPr kumimoji="1" lang="en-US" altLang="ja-JP" sz="1100" b="1">
              <a:solidFill>
                <a:srgbClr val="FF0000"/>
              </a:solidFill>
            </a:rPr>
            <a:t>)</a:t>
          </a:r>
          <a:r>
            <a:rPr kumimoji="1" lang="ja-JP" altLang="en-US" sz="1100" b="1">
              <a:solidFill>
                <a:srgbClr val="FF0000"/>
              </a:solidFill>
            </a:rPr>
            <a:t>」とご入力下さい。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en-US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 </a:t>
          </a:r>
          <a:r>
            <a:rPr kumimoji="1"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発行・郵送のコストが赤字となるか否かですので</a:t>
          </a: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、なるべくこちらをご利用いただけると助かります。</a:t>
          </a:r>
          <a:endParaRPr kumimoji="1" lang="en-US" altLang="ja-JP" sz="10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進路活動等での提示等が必要など、お急ぎの場合は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「認定証再発行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急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（５００円）をご入力下さい。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2"/>
  <sheetViews>
    <sheetView tabSelected="1" view="pageBreakPreview" zoomScaleNormal="70" zoomScaleSheetLayoutView="100" workbookViewId="0">
      <selection activeCell="AM2" sqref="AM2:BB3"/>
    </sheetView>
  </sheetViews>
  <sheetFormatPr defaultColWidth="9" defaultRowHeight="13.2" x14ac:dyDescent="0.2"/>
  <cols>
    <col min="1" max="1" width="5.6640625" style="1" customWidth="1"/>
    <col min="2" max="2" width="4.6640625" style="1" customWidth="1"/>
    <col min="3" max="3" width="9.88671875" style="1" bestFit="1" customWidth="1"/>
    <col min="4" max="19" width="4.6640625" style="1" customWidth="1"/>
    <col min="20" max="33" width="3.109375" style="1" customWidth="1"/>
    <col min="34" max="16384" width="9" style="1"/>
  </cols>
  <sheetData>
    <row r="1" spans="1:54" ht="53.25" customHeight="1" thickBo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54" ht="27" customHeight="1" x14ac:dyDescent="0.2">
      <c r="A2" s="47" t="s">
        <v>1</v>
      </c>
      <c r="B2" s="48"/>
      <c r="C2" s="49"/>
      <c r="D2" s="89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6"/>
      <c r="AM2" s="85" t="e">
        <f>VLOOKUP($C$3,AX29:AY82,2)</f>
        <v>#N/A</v>
      </c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6"/>
    </row>
    <row r="3" spans="1:54" ht="27" customHeight="1" thickBot="1" x14ac:dyDescent="0.25">
      <c r="A3" s="90" t="s">
        <v>19</v>
      </c>
      <c r="B3" s="91"/>
      <c r="C3" s="32" t="e">
        <f>VLOOKUP($D$2,$O$29:$P$82,2,0)</f>
        <v>#N/A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8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8"/>
    </row>
    <row r="4" spans="1:54" ht="21.9" customHeight="1" x14ac:dyDescent="0.2">
      <c r="A4" s="2"/>
      <c r="S4" s="3"/>
      <c r="V4" s="4">
        <f>LEN(O19)</f>
        <v>4</v>
      </c>
    </row>
    <row r="5" spans="1:54" ht="21.9" customHeight="1" x14ac:dyDescent="0.2">
      <c r="A5" s="2"/>
      <c r="E5" s="50" t="s">
        <v>2</v>
      </c>
      <c r="F5" s="51"/>
      <c r="G5" s="52"/>
      <c r="H5" s="5"/>
      <c r="I5" s="6" t="s">
        <v>3</v>
      </c>
      <c r="J5" s="7" t="s">
        <v>4</v>
      </c>
      <c r="K5" s="8" t="s">
        <v>5</v>
      </c>
      <c r="L5" s="9" t="s">
        <v>6</v>
      </c>
      <c r="M5" s="7" t="s">
        <v>3</v>
      </c>
      <c r="N5" s="8" t="s">
        <v>4</v>
      </c>
      <c r="O5" s="9" t="s">
        <v>7</v>
      </c>
      <c r="S5" s="3"/>
      <c r="V5" s="10" t="s">
        <v>6</v>
      </c>
      <c r="W5" s="11" t="s">
        <v>3</v>
      </c>
      <c r="X5" s="11" t="s">
        <v>8</v>
      </c>
      <c r="Y5" s="11" t="s">
        <v>5</v>
      </c>
      <c r="Z5" s="11" t="s">
        <v>6</v>
      </c>
      <c r="AA5" s="11" t="s">
        <v>3</v>
      </c>
      <c r="AB5" s="11" t="s">
        <v>8</v>
      </c>
      <c r="AC5" s="12" t="s">
        <v>7</v>
      </c>
    </row>
    <row r="6" spans="1:54" ht="46.5" customHeight="1" x14ac:dyDescent="0.2">
      <c r="A6" s="2"/>
      <c r="E6" s="53"/>
      <c r="F6" s="54"/>
      <c r="G6" s="55"/>
      <c r="H6" s="13" t="str">
        <f>IF(V4=7,"\",IF(V6&lt;&gt;0,V6,""))</f>
        <v/>
      </c>
      <c r="I6" s="14" t="str">
        <f>IF(V4=6,"\",IF(W6&lt;&gt;0,W6,""))</f>
        <v/>
      </c>
      <c r="J6" s="13" t="str">
        <f>IF(V4=5,"\",IF(X6&lt;&gt;0,X6,""))</f>
        <v/>
      </c>
      <c r="K6" s="15" t="str">
        <f>IF(V4=4,"\",IF(Y6&lt;&gt;0,Y6,""))</f>
        <v>\</v>
      </c>
      <c r="L6" s="14" t="str">
        <f>IF(V4=3,"\",IF(Z6&lt;&gt;0,Z6,""))</f>
        <v>2</v>
      </c>
      <c r="M6" s="13" t="str">
        <f>IF(V4=2,"\",IF(AA6&lt;&gt;0,AA6,""))</f>
        <v>0</v>
      </c>
      <c r="N6" s="15" t="str">
        <f>IF(V4=1,"\",IF(AB6&lt;&gt;0,AB6,""))</f>
        <v>0</v>
      </c>
      <c r="O6" s="14" t="str">
        <f>IF(AC6&lt;&gt;0,AC6,"")</f>
        <v>0</v>
      </c>
      <c r="S6" s="3"/>
      <c r="V6" s="43" t="str">
        <f>IF(IF(V4&gt;7,LEFT(RIGHTB(O19,8),1),"")="-","△",IF(V4&gt;7,LEFT(RIGHTB(O19,8),1),""))</f>
        <v/>
      </c>
      <c r="W6" s="44" t="str">
        <f>IF(IF(V4&gt;6,LEFT(RIGHTB(O19,7),1),"")="-","△",IF(V4&gt;6,LEFT(RIGHTB(O19,7),1),""))</f>
        <v/>
      </c>
      <c r="X6" s="44" t="str">
        <f>IF(IF(V4&gt;5,LEFT(RIGHTB(O19,6),1),"")="-","△",IF(V4&gt;5,LEFT(RIGHTB(O19,6),1),""))</f>
        <v/>
      </c>
      <c r="Y6" s="44" t="str">
        <f>IF(IF(V4&gt;4,LEFT(RIGHTB(O19,5),1),"")="-","△",IF(V4&gt;4,LEFT(RIGHTB(O19,5),1),""))</f>
        <v/>
      </c>
      <c r="Z6" s="44" t="str">
        <f>IF(IF(V4&gt;3,LEFT(RIGHTB(O19,4),1),"")="-","△",IF(V4&gt;3,LEFT(RIGHTB(O19,4),1),""))</f>
        <v>2</v>
      </c>
      <c r="AA6" s="44" t="str">
        <f>IF(IF(V4&gt;2,LEFT(RIGHTB(O19,3),1),"")="-","△",IF(V4&gt;2,LEFT(RIGHTB(O19,3),1),""))</f>
        <v>0</v>
      </c>
      <c r="AB6" s="44" t="str">
        <f>IF(IF(V4&gt;1,LEFT(RIGHTB(O19,2),1),"")="-","△",IF(V4&gt;1,LEFT(RIGHTB(O19,2),1),""))</f>
        <v>0</v>
      </c>
      <c r="AC6" s="45" t="str">
        <f>IF(V4&gt;0,RIGHT(O19,1),"")</f>
        <v>0</v>
      </c>
    </row>
    <row r="7" spans="1:54" ht="21.9" customHeight="1" x14ac:dyDescent="0.2">
      <c r="A7" s="2"/>
      <c r="S7" s="3"/>
    </row>
    <row r="8" spans="1:54" ht="26.25" customHeight="1" x14ac:dyDescent="0.2">
      <c r="A8" s="56" t="s">
        <v>9</v>
      </c>
      <c r="B8" s="59" t="s">
        <v>10</v>
      </c>
      <c r="C8" s="60"/>
      <c r="D8" s="60"/>
      <c r="E8" s="60"/>
      <c r="F8" s="60"/>
      <c r="G8" s="60" t="s">
        <v>11</v>
      </c>
      <c r="H8" s="60"/>
      <c r="I8" s="60"/>
      <c r="J8" s="60"/>
      <c r="K8" s="16" t="s">
        <v>12</v>
      </c>
      <c r="L8" s="61" t="s">
        <v>13</v>
      </c>
      <c r="M8" s="61"/>
      <c r="N8" s="61"/>
      <c r="O8" s="61" t="s">
        <v>2</v>
      </c>
      <c r="P8" s="61"/>
      <c r="Q8" s="61"/>
      <c r="R8" s="62" t="s">
        <v>14</v>
      </c>
      <c r="S8" s="63"/>
    </row>
    <row r="9" spans="1:54" ht="26.25" customHeight="1" x14ac:dyDescent="0.2">
      <c r="A9" s="57"/>
      <c r="B9" s="64" t="s">
        <v>24</v>
      </c>
      <c r="C9" s="65"/>
      <c r="D9" s="65"/>
      <c r="E9" s="65"/>
      <c r="F9" s="65"/>
      <c r="G9" s="66" t="s">
        <v>25</v>
      </c>
      <c r="H9" s="65"/>
      <c r="I9" s="65"/>
      <c r="J9" s="65"/>
      <c r="K9" s="33">
        <v>1</v>
      </c>
      <c r="L9" s="67">
        <f t="shared" ref="L9:L10" si="0">IF(G9="","",VLOOKUP(G9,$G$29:$H$31,2))</f>
        <v>2000</v>
      </c>
      <c r="M9" s="67"/>
      <c r="N9" s="67"/>
      <c r="O9" s="67">
        <f t="shared" ref="O9:O10" si="1">IF(L9="","",K9*L9)</f>
        <v>2000</v>
      </c>
      <c r="P9" s="67"/>
      <c r="Q9" s="67"/>
      <c r="R9" s="65"/>
      <c r="S9" s="68"/>
    </row>
    <row r="10" spans="1:54" ht="26.25" customHeight="1" x14ac:dyDescent="0.2">
      <c r="A10" s="57"/>
      <c r="B10" s="64"/>
      <c r="C10" s="65"/>
      <c r="D10" s="65"/>
      <c r="E10" s="65"/>
      <c r="F10" s="65"/>
      <c r="G10" s="66"/>
      <c r="H10" s="65"/>
      <c r="I10" s="65"/>
      <c r="J10" s="65"/>
      <c r="K10" s="33"/>
      <c r="L10" s="67" t="str">
        <f t="shared" si="0"/>
        <v/>
      </c>
      <c r="M10" s="67"/>
      <c r="N10" s="67"/>
      <c r="O10" s="67" t="str">
        <f t="shared" si="1"/>
        <v/>
      </c>
      <c r="P10" s="67"/>
      <c r="Q10" s="67"/>
      <c r="R10" s="65"/>
      <c r="S10" s="68"/>
    </row>
    <row r="11" spans="1:54" ht="26.25" customHeight="1" x14ac:dyDescent="0.2">
      <c r="A11" s="57"/>
      <c r="B11" s="64"/>
      <c r="C11" s="65"/>
      <c r="D11" s="65"/>
      <c r="E11" s="65"/>
      <c r="F11" s="65"/>
      <c r="G11" s="66"/>
      <c r="H11" s="65"/>
      <c r="I11" s="65"/>
      <c r="J11" s="65"/>
      <c r="K11" s="33"/>
      <c r="L11" s="67" t="str">
        <f>IF(G11="","",VLOOKUP(G11,$G$29:$H$31,2))</f>
        <v/>
      </c>
      <c r="M11" s="67"/>
      <c r="N11" s="67"/>
      <c r="O11" s="67" t="str">
        <f>IF(L11="","",K11*L11)</f>
        <v/>
      </c>
      <c r="P11" s="67"/>
      <c r="Q11" s="67"/>
      <c r="R11" s="65"/>
      <c r="S11" s="68"/>
    </row>
    <row r="12" spans="1:54" ht="26.25" customHeight="1" x14ac:dyDescent="0.2">
      <c r="A12" s="57"/>
      <c r="B12" s="64"/>
      <c r="C12" s="65"/>
      <c r="D12" s="65"/>
      <c r="E12" s="65"/>
      <c r="F12" s="65"/>
      <c r="G12" s="66"/>
      <c r="H12" s="65"/>
      <c r="I12" s="65"/>
      <c r="J12" s="65"/>
      <c r="K12" s="33"/>
      <c r="L12" s="67" t="str">
        <f t="shared" ref="L12:L17" si="2">IF(G12="","",VLOOKUP(G12,$G$29:$H$31,2))</f>
        <v/>
      </c>
      <c r="M12" s="67"/>
      <c r="N12" s="67"/>
      <c r="O12" s="67" t="str">
        <f t="shared" ref="O12:O17" si="3">IF(L12="","",K12*L12)</f>
        <v/>
      </c>
      <c r="P12" s="67"/>
      <c r="Q12" s="67"/>
      <c r="R12" s="65"/>
      <c r="S12" s="68"/>
    </row>
    <row r="13" spans="1:54" ht="26.25" customHeight="1" x14ac:dyDescent="0.2">
      <c r="A13" s="57"/>
      <c r="B13" s="64"/>
      <c r="C13" s="65"/>
      <c r="D13" s="65"/>
      <c r="E13" s="65"/>
      <c r="F13" s="65"/>
      <c r="G13" s="66"/>
      <c r="H13" s="65"/>
      <c r="I13" s="65"/>
      <c r="J13" s="65"/>
      <c r="K13" s="33"/>
      <c r="L13" s="67" t="str">
        <f t="shared" si="2"/>
        <v/>
      </c>
      <c r="M13" s="67"/>
      <c r="N13" s="67"/>
      <c r="O13" s="67" t="str">
        <f t="shared" si="3"/>
        <v/>
      </c>
      <c r="P13" s="67"/>
      <c r="Q13" s="67"/>
      <c r="R13" s="65"/>
      <c r="S13" s="68"/>
    </row>
    <row r="14" spans="1:54" ht="26.25" customHeight="1" x14ac:dyDescent="0.2">
      <c r="A14" s="57"/>
      <c r="B14" s="64"/>
      <c r="C14" s="65"/>
      <c r="D14" s="65"/>
      <c r="E14" s="65"/>
      <c r="F14" s="65"/>
      <c r="G14" s="66"/>
      <c r="H14" s="65"/>
      <c r="I14" s="65"/>
      <c r="J14" s="65"/>
      <c r="K14" s="33"/>
      <c r="L14" s="67" t="str">
        <f t="shared" si="2"/>
        <v/>
      </c>
      <c r="M14" s="67"/>
      <c r="N14" s="67"/>
      <c r="O14" s="67" t="str">
        <f t="shared" si="3"/>
        <v/>
      </c>
      <c r="P14" s="67"/>
      <c r="Q14" s="67"/>
      <c r="R14" s="65"/>
      <c r="S14" s="68"/>
    </row>
    <row r="15" spans="1:54" ht="26.25" customHeight="1" x14ac:dyDescent="0.2">
      <c r="A15" s="57"/>
      <c r="B15" s="64"/>
      <c r="C15" s="65"/>
      <c r="D15" s="65"/>
      <c r="E15" s="65"/>
      <c r="F15" s="65"/>
      <c r="G15" s="66"/>
      <c r="H15" s="65"/>
      <c r="I15" s="65"/>
      <c r="J15" s="65"/>
      <c r="K15" s="33"/>
      <c r="L15" s="67" t="str">
        <f t="shared" si="2"/>
        <v/>
      </c>
      <c r="M15" s="67"/>
      <c r="N15" s="67"/>
      <c r="O15" s="67" t="str">
        <f t="shared" si="3"/>
        <v/>
      </c>
      <c r="P15" s="67"/>
      <c r="Q15" s="67"/>
      <c r="R15" s="65"/>
      <c r="S15" s="68"/>
    </row>
    <row r="16" spans="1:54" ht="26.25" customHeight="1" x14ac:dyDescent="0.2">
      <c r="A16" s="57"/>
      <c r="B16" s="64"/>
      <c r="C16" s="65"/>
      <c r="D16" s="65"/>
      <c r="E16" s="65"/>
      <c r="F16" s="65"/>
      <c r="G16" s="66"/>
      <c r="H16" s="65"/>
      <c r="I16" s="65"/>
      <c r="J16" s="65"/>
      <c r="K16" s="33"/>
      <c r="L16" s="67" t="str">
        <f t="shared" si="2"/>
        <v/>
      </c>
      <c r="M16" s="67"/>
      <c r="N16" s="67"/>
      <c r="O16" s="67" t="str">
        <f t="shared" si="3"/>
        <v/>
      </c>
      <c r="P16" s="67"/>
      <c r="Q16" s="67"/>
      <c r="R16" s="65"/>
      <c r="S16" s="68"/>
    </row>
    <row r="17" spans="1:19" ht="26.25" customHeight="1" x14ac:dyDescent="0.2">
      <c r="A17" s="57"/>
      <c r="B17" s="64"/>
      <c r="C17" s="65"/>
      <c r="D17" s="65"/>
      <c r="E17" s="65"/>
      <c r="F17" s="65"/>
      <c r="G17" s="66"/>
      <c r="H17" s="65"/>
      <c r="I17" s="65"/>
      <c r="J17" s="65"/>
      <c r="K17" s="33"/>
      <c r="L17" s="67" t="str">
        <f t="shared" si="2"/>
        <v/>
      </c>
      <c r="M17" s="67"/>
      <c r="N17" s="67"/>
      <c r="O17" s="67" t="str">
        <f t="shared" si="3"/>
        <v/>
      </c>
      <c r="P17" s="67"/>
      <c r="Q17" s="67"/>
      <c r="R17" s="65"/>
      <c r="S17" s="68"/>
    </row>
    <row r="18" spans="1:19" ht="26.25" customHeight="1" x14ac:dyDescent="0.2">
      <c r="A18" s="57"/>
      <c r="B18" s="64" t="s">
        <v>81</v>
      </c>
      <c r="C18" s="65"/>
      <c r="D18" s="65"/>
      <c r="E18" s="65"/>
      <c r="F18" s="65"/>
      <c r="G18" s="66"/>
      <c r="H18" s="65"/>
      <c r="I18" s="65"/>
      <c r="J18" s="65"/>
      <c r="K18" s="33"/>
      <c r="L18" s="67"/>
      <c r="M18" s="67"/>
      <c r="N18" s="67"/>
      <c r="O18" s="84"/>
      <c r="P18" s="84"/>
      <c r="Q18" s="84"/>
      <c r="R18" s="65"/>
      <c r="S18" s="68"/>
    </row>
    <row r="19" spans="1:19" ht="26.25" customHeight="1" x14ac:dyDescent="0.2">
      <c r="A19" s="58"/>
      <c r="B19" s="82" t="s">
        <v>15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83">
        <f>IF(SUM(O9:Q17)=0,"",SUM(O9:Q17))-O18</f>
        <v>2000</v>
      </c>
      <c r="P19" s="83"/>
      <c r="Q19" s="83"/>
      <c r="R19" s="72"/>
      <c r="S19" s="73"/>
    </row>
    <row r="20" spans="1:19" ht="21.9" customHeight="1" x14ac:dyDescent="0.2">
      <c r="A20" s="74" t="s">
        <v>14</v>
      </c>
      <c r="B20" s="75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8"/>
    </row>
    <row r="21" spans="1:19" ht="21.9" customHeight="1" x14ac:dyDescent="0.2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8"/>
    </row>
    <row r="22" spans="1:19" ht="21.9" customHeight="1" x14ac:dyDescent="0.2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8"/>
    </row>
    <row r="23" spans="1:19" ht="21.9" customHeight="1" thickBot="1" x14ac:dyDescent="0.2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1"/>
    </row>
    <row r="24" spans="1:19" ht="36" customHeight="1" thickTop="1" x14ac:dyDescent="0.2">
      <c r="A24" s="2"/>
      <c r="B24" s="19" t="s">
        <v>16</v>
      </c>
      <c r="S24" s="3"/>
    </row>
    <row r="25" spans="1:19" ht="36" customHeight="1" x14ac:dyDescent="0.2">
      <c r="A25" s="2"/>
      <c r="E25" s="34"/>
      <c r="F25" s="35" t="s">
        <v>20</v>
      </c>
      <c r="G25" s="34"/>
      <c r="H25" s="34" t="s">
        <v>21</v>
      </c>
      <c r="I25" s="34"/>
      <c r="J25" s="34" t="s">
        <v>22</v>
      </c>
      <c r="K25" s="34"/>
      <c r="L25" s="34" t="s">
        <v>23</v>
      </c>
      <c r="M25" s="34"/>
      <c r="N25" s="34"/>
      <c r="O25" s="34"/>
      <c r="P25" s="34"/>
      <c r="Q25" s="34"/>
      <c r="R25" s="34"/>
      <c r="S25" s="36"/>
    </row>
    <row r="26" spans="1:19" ht="44.25" customHeight="1" thickBot="1" x14ac:dyDescent="0.25">
      <c r="A26" s="20"/>
      <c r="B26" s="21"/>
      <c r="C26" s="21"/>
      <c r="D26" s="21"/>
      <c r="E26" s="37" t="s">
        <v>18</v>
      </c>
      <c r="F26" s="38"/>
      <c r="G26" s="69" t="s">
        <v>17</v>
      </c>
      <c r="H26" s="69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1"/>
    </row>
    <row r="28" spans="1:19" ht="13.8" thickBot="1" x14ac:dyDescent="0.25"/>
    <row r="29" spans="1:19" ht="16.2" x14ac:dyDescent="0.2">
      <c r="B29" s="1" t="s">
        <v>24</v>
      </c>
      <c r="G29" s="1" t="s">
        <v>25</v>
      </c>
      <c r="H29" s="42">
        <v>2000</v>
      </c>
      <c r="O29" s="23" t="s">
        <v>29</v>
      </c>
      <c r="P29" s="22">
        <v>1</v>
      </c>
    </row>
    <row r="30" spans="1:19" ht="16.2" x14ac:dyDescent="0.2">
      <c r="B30" s="1" t="s">
        <v>26</v>
      </c>
      <c r="G30" s="1" t="s">
        <v>107</v>
      </c>
      <c r="H30" s="1">
        <v>500</v>
      </c>
      <c r="O30" s="25" t="s">
        <v>30</v>
      </c>
      <c r="P30" s="24">
        <v>2</v>
      </c>
    </row>
    <row r="31" spans="1:19" ht="16.8" thickBot="1" x14ac:dyDescent="0.25">
      <c r="B31" s="1" t="s">
        <v>27</v>
      </c>
      <c r="G31" s="1" t="s">
        <v>108</v>
      </c>
      <c r="H31" s="1">
        <v>400</v>
      </c>
      <c r="O31" s="27" t="s">
        <v>31</v>
      </c>
      <c r="P31" s="26">
        <v>3</v>
      </c>
    </row>
    <row r="32" spans="1:19" ht="16.2" x14ac:dyDescent="0.2">
      <c r="B32" s="1" t="s">
        <v>28</v>
      </c>
      <c r="O32" s="23" t="s">
        <v>32</v>
      </c>
      <c r="P32" s="22">
        <v>4</v>
      </c>
    </row>
    <row r="33" spans="15:16" ht="16.2" x14ac:dyDescent="0.2">
      <c r="O33" s="25" t="s">
        <v>33</v>
      </c>
      <c r="P33" s="24">
        <v>5</v>
      </c>
    </row>
    <row r="34" spans="15:16" ht="16.2" x14ac:dyDescent="0.2">
      <c r="O34" s="25" t="s">
        <v>34</v>
      </c>
      <c r="P34" s="24">
        <v>6</v>
      </c>
    </row>
    <row r="35" spans="15:16" ht="16.2" x14ac:dyDescent="0.2">
      <c r="O35" s="25" t="s">
        <v>111</v>
      </c>
      <c r="P35" s="24">
        <v>7</v>
      </c>
    </row>
    <row r="36" spans="15:16" ht="16.2" x14ac:dyDescent="0.2">
      <c r="O36" s="25" t="s">
        <v>35</v>
      </c>
      <c r="P36" s="24">
        <v>8</v>
      </c>
    </row>
    <row r="37" spans="15:16" ht="16.2" x14ac:dyDescent="0.2">
      <c r="O37" s="25" t="s">
        <v>36</v>
      </c>
      <c r="P37" s="24">
        <v>9</v>
      </c>
    </row>
    <row r="38" spans="15:16" ht="16.2" x14ac:dyDescent="0.2">
      <c r="O38" s="25" t="s">
        <v>37</v>
      </c>
      <c r="P38" s="24">
        <v>10</v>
      </c>
    </row>
    <row r="39" spans="15:16" ht="16.2" x14ac:dyDescent="0.2">
      <c r="O39" s="25" t="s">
        <v>38</v>
      </c>
      <c r="P39" s="24">
        <v>11</v>
      </c>
    </row>
    <row r="40" spans="15:16" ht="16.8" thickBot="1" x14ac:dyDescent="0.25">
      <c r="O40" s="27" t="s">
        <v>80</v>
      </c>
      <c r="P40" s="26">
        <v>12</v>
      </c>
    </row>
    <row r="41" spans="15:16" ht="16.2" x14ac:dyDescent="0.2">
      <c r="O41" s="23" t="s">
        <v>39</v>
      </c>
      <c r="P41" s="22">
        <v>13</v>
      </c>
    </row>
    <row r="42" spans="15:16" ht="16.2" x14ac:dyDescent="0.2">
      <c r="O42" s="25" t="s">
        <v>40</v>
      </c>
      <c r="P42" s="24">
        <v>14</v>
      </c>
    </row>
    <row r="43" spans="15:16" ht="16.2" x14ac:dyDescent="0.2">
      <c r="O43" s="25" t="s">
        <v>41</v>
      </c>
      <c r="P43" s="24">
        <v>15</v>
      </c>
    </row>
    <row r="44" spans="15:16" ht="16.2" x14ac:dyDescent="0.2">
      <c r="O44" s="25" t="s">
        <v>42</v>
      </c>
      <c r="P44" s="24">
        <v>16</v>
      </c>
    </row>
    <row r="45" spans="15:16" ht="16.2" x14ac:dyDescent="0.2">
      <c r="O45" s="25" t="s">
        <v>43</v>
      </c>
      <c r="P45" s="24">
        <v>17</v>
      </c>
    </row>
    <row r="46" spans="15:16" ht="16.2" x14ac:dyDescent="0.2">
      <c r="O46" s="25" t="s">
        <v>44</v>
      </c>
      <c r="P46" s="24">
        <v>18</v>
      </c>
    </row>
    <row r="47" spans="15:16" ht="16.2" x14ac:dyDescent="0.2">
      <c r="O47" s="25" t="s">
        <v>45</v>
      </c>
      <c r="P47" s="24">
        <v>19</v>
      </c>
    </row>
    <row r="48" spans="15:16" ht="16.2" x14ac:dyDescent="0.2">
      <c r="O48" s="25" t="s">
        <v>46</v>
      </c>
      <c r="P48" s="24">
        <v>20</v>
      </c>
    </row>
    <row r="49" spans="15:16" ht="16.2" x14ac:dyDescent="0.2">
      <c r="O49" s="25" t="s">
        <v>47</v>
      </c>
      <c r="P49" s="24">
        <v>21</v>
      </c>
    </row>
    <row r="50" spans="15:16" ht="16.2" x14ac:dyDescent="0.2">
      <c r="O50" s="25" t="s">
        <v>48</v>
      </c>
      <c r="P50" s="24">
        <v>22</v>
      </c>
    </row>
    <row r="51" spans="15:16" ht="16.8" thickBot="1" x14ac:dyDescent="0.25">
      <c r="O51" s="27" t="s">
        <v>49</v>
      </c>
      <c r="P51" s="26">
        <v>23</v>
      </c>
    </row>
    <row r="52" spans="15:16" ht="16.2" x14ac:dyDescent="0.2">
      <c r="O52" s="23" t="s">
        <v>50</v>
      </c>
      <c r="P52" s="22">
        <v>24</v>
      </c>
    </row>
    <row r="53" spans="15:16" ht="16.2" x14ac:dyDescent="0.2">
      <c r="O53" s="25" t="s">
        <v>51</v>
      </c>
      <c r="P53" s="24">
        <v>25</v>
      </c>
    </row>
    <row r="54" spans="15:16" ht="16.2" x14ac:dyDescent="0.2">
      <c r="O54" s="25" t="s">
        <v>52</v>
      </c>
      <c r="P54" s="24">
        <v>26</v>
      </c>
    </row>
    <row r="55" spans="15:16" ht="16.2" x14ac:dyDescent="0.2">
      <c r="O55" s="25" t="s">
        <v>53</v>
      </c>
      <c r="P55" s="24">
        <v>27</v>
      </c>
    </row>
    <row r="56" spans="15:16" ht="16.8" thickBot="1" x14ac:dyDescent="0.25">
      <c r="O56" s="27" t="s">
        <v>54</v>
      </c>
      <c r="P56" s="26">
        <v>28</v>
      </c>
    </row>
    <row r="57" spans="15:16" ht="16.2" x14ac:dyDescent="0.2">
      <c r="O57" s="23" t="s">
        <v>55</v>
      </c>
      <c r="P57" s="22">
        <v>29</v>
      </c>
    </row>
    <row r="58" spans="15:16" ht="16.2" x14ac:dyDescent="0.2">
      <c r="O58" s="25" t="s">
        <v>56</v>
      </c>
      <c r="P58" s="24">
        <v>30</v>
      </c>
    </row>
    <row r="59" spans="15:16" ht="16.2" x14ac:dyDescent="0.2">
      <c r="O59" s="25" t="s">
        <v>57</v>
      </c>
      <c r="P59" s="24">
        <v>31</v>
      </c>
    </row>
    <row r="60" spans="15:16" ht="16.2" x14ac:dyDescent="0.2">
      <c r="O60" s="25" t="s">
        <v>58</v>
      </c>
      <c r="P60" s="24">
        <v>32</v>
      </c>
    </row>
    <row r="61" spans="15:16" ht="16.2" x14ac:dyDescent="0.2">
      <c r="O61" s="25" t="s">
        <v>59</v>
      </c>
      <c r="P61" s="24">
        <v>33</v>
      </c>
    </row>
    <row r="62" spans="15:16" ht="16.8" thickBot="1" x14ac:dyDescent="0.25">
      <c r="O62" s="27" t="s">
        <v>109</v>
      </c>
      <c r="P62" s="26">
        <v>34</v>
      </c>
    </row>
    <row r="63" spans="15:16" ht="16.2" x14ac:dyDescent="0.2">
      <c r="O63" s="23" t="s">
        <v>60</v>
      </c>
      <c r="P63" s="22">
        <v>35</v>
      </c>
    </row>
    <row r="64" spans="15:16" ht="16.2" x14ac:dyDescent="0.2">
      <c r="O64" s="25" t="s">
        <v>61</v>
      </c>
      <c r="P64" s="24">
        <v>36</v>
      </c>
    </row>
    <row r="65" spans="15:16" ht="16.2" x14ac:dyDescent="0.2">
      <c r="O65" s="25" t="s">
        <v>62</v>
      </c>
      <c r="P65" s="24">
        <v>37</v>
      </c>
    </row>
    <row r="66" spans="15:16" ht="16.8" thickBot="1" x14ac:dyDescent="0.25">
      <c r="O66" s="29" t="s">
        <v>63</v>
      </c>
      <c r="P66" s="28">
        <v>38</v>
      </c>
    </row>
    <row r="67" spans="15:16" ht="16.2" x14ac:dyDescent="0.2">
      <c r="O67" s="23" t="s">
        <v>64</v>
      </c>
      <c r="P67" s="22">
        <v>39</v>
      </c>
    </row>
    <row r="68" spans="15:16" ht="16.2" x14ac:dyDescent="0.2">
      <c r="O68" s="25" t="s">
        <v>65</v>
      </c>
      <c r="P68" s="24">
        <v>40</v>
      </c>
    </row>
    <row r="69" spans="15:16" ht="16.2" x14ac:dyDescent="0.2">
      <c r="O69" s="25" t="s">
        <v>110</v>
      </c>
      <c r="P69" s="24">
        <v>41</v>
      </c>
    </row>
    <row r="70" spans="15:16" ht="16.2" x14ac:dyDescent="0.2">
      <c r="O70" s="25" t="s">
        <v>67</v>
      </c>
      <c r="P70" s="24">
        <v>42</v>
      </c>
    </row>
    <row r="71" spans="15:16" ht="16.2" x14ac:dyDescent="0.2">
      <c r="O71" s="25" t="s">
        <v>68</v>
      </c>
      <c r="P71" s="24">
        <v>43</v>
      </c>
    </row>
    <row r="72" spans="15:16" ht="16.2" x14ac:dyDescent="0.2">
      <c r="O72" s="25" t="s">
        <v>69</v>
      </c>
      <c r="P72" s="24">
        <v>44</v>
      </c>
    </row>
    <row r="73" spans="15:16" ht="16.2" x14ac:dyDescent="0.2">
      <c r="O73" s="25" t="s">
        <v>70</v>
      </c>
      <c r="P73" s="24">
        <v>45</v>
      </c>
    </row>
    <row r="74" spans="15:16" ht="16.8" thickBot="1" x14ac:dyDescent="0.25">
      <c r="O74" s="27" t="s">
        <v>71</v>
      </c>
      <c r="P74" s="26">
        <v>46</v>
      </c>
    </row>
    <row r="75" spans="15:16" ht="16.2" x14ac:dyDescent="0.2">
      <c r="O75" s="31" t="s">
        <v>72</v>
      </c>
      <c r="P75" s="30">
        <v>47</v>
      </c>
    </row>
    <row r="76" spans="15:16" ht="16.2" x14ac:dyDescent="0.2">
      <c r="O76" s="25" t="s">
        <v>73</v>
      </c>
      <c r="P76" s="24">
        <v>48</v>
      </c>
    </row>
    <row r="77" spans="15:16" ht="16.2" x14ac:dyDescent="0.2">
      <c r="O77" s="25" t="s">
        <v>74</v>
      </c>
      <c r="P77" s="24">
        <v>49</v>
      </c>
    </row>
    <row r="78" spans="15:16" ht="16.2" x14ac:dyDescent="0.2">
      <c r="O78" s="25" t="s">
        <v>75</v>
      </c>
      <c r="P78" s="24">
        <v>50</v>
      </c>
    </row>
    <row r="79" spans="15:16" ht="16.2" x14ac:dyDescent="0.2">
      <c r="O79" s="29" t="s">
        <v>76</v>
      </c>
      <c r="P79" s="28">
        <v>51</v>
      </c>
    </row>
    <row r="80" spans="15:16" ht="16.2" x14ac:dyDescent="0.2">
      <c r="O80" s="29" t="s">
        <v>77</v>
      </c>
      <c r="P80" s="28">
        <v>52</v>
      </c>
    </row>
    <row r="81" spans="15:16" ht="16.2" x14ac:dyDescent="0.2">
      <c r="O81" s="29" t="s">
        <v>78</v>
      </c>
      <c r="P81" s="28">
        <v>53</v>
      </c>
    </row>
    <row r="82" spans="15:16" ht="16.2" x14ac:dyDescent="0.2">
      <c r="O82" s="25" t="s">
        <v>79</v>
      </c>
      <c r="P82" s="24">
        <v>54</v>
      </c>
    </row>
  </sheetData>
  <mergeCells count="69">
    <mergeCell ref="AM2:BB3"/>
    <mergeCell ref="D2:S3"/>
    <mergeCell ref="A3:B3"/>
    <mergeCell ref="R17:S17"/>
    <mergeCell ref="R18:S18"/>
    <mergeCell ref="B15:F15"/>
    <mergeCell ref="G15:J15"/>
    <mergeCell ref="L15:N15"/>
    <mergeCell ref="O15:Q15"/>
    <mergeCell ref="R15:S15"/>
    <mergeCell ref="B16:F16"/>
    <mergeCell ref="G16:J16"/>
    <mergeCell ref="L16:N16"/>
    <mergeCell ref="O16:Q16"/>
    <mergeCell ref="R16:S16"/>
    <mergeCell ref="B13:F13"/>
    <mergeCell ref="O13:Q13"/>
    <mergeCell ref="R13:S13"/>
    <mergeCell ref="B14:F14"/>
    <mergeCell ref="G14:J14"/>
    <mergeCell ref="L14:N14"/>
    <mergeCell ref="O14:Q14"/>
    <mergeCell ref="R14:S14"/>
    <mergeCell ref="G13:J13"/>
    <mergeCell ref="L13:N13"/>
    <mergeCell ref="G26:H26"/>
    <mergeCell ref="B17:F17"/>
    <mergeCell ref="G17:J17"/>
    <mergeCell ref="L17:N17"/>
    <mergeCell ref="I26:S26"/>
    <mergeCell ref="R19:S19"/>
    <mergeCell ref="A20:B20"/>
    <mergeCell ref="A21:S23"/>
    <mergeCell ref="O17:Q17"/>
    <mergeCell ref="B19:N19"/>
    <mergeCell ref="O19:Q19"/>
    <mergeCell ref="B18:F18"/>
    <mergeCell ref="G18:J18"/>
    <mergeCell ref="L18:N18"/>
    <mergeCell ref="O18:Q18"/>
    <mergeCell ref="L9:N9"/>
    <mergeCell ref="O9:Q9"/>
    <mergeCell ref="R9:S9"/>
    <mergeCell ref="B12:F12"/>
    <mergeCell ref="G12:J12"/>
    <mergeCell ref="L12:N12"/>
    <mergeCell ref="O12:Q12"/>
    <mergeCell ref="R12:S12"/>
    <mergeCell ref="B11:F11"/>
    <mergeCell ref="G11:J11"/>
    <mergeCell ref="L11:N11"/>
    <mergeCell ref="O11:Q11"/>
    <mergeCell ref="R11:S11"/>
    <mergeCell ref="A1:S1"/>
    <mergeCell ref="A2:C2"/>
    <mergeCell ref="E5:G6"/>
    <mergeCell ref="A8:A19"/>
    <mergeCell ref="B8:F8"/>
    <mergeCell ref="G8:J8"/>
    <mergeCell ref="L8:N8"/>
    <mergeCell ref="O8:Q8"/>
    <mergeCell ref="R8:S8"/>
    <mergeCell ref="B10:F10"/>
    <mergeCell ref="G10:J10"/>
    <mergeCell ref="L10:N10"/>
    <mergeCell ref="O10:Q10"/>
    <mergeCell ref="R10:S10"/>
    <mergeCell ref="B9:F9"/>
    <mergeCell ref="G9:J9"/>
  </mergeCells>
  <phoneticPr fontId="1"/>
  <conditionalFormatting sqref="D2">
    <cfRule type="containsBlanks" dxfId="1" priority="1">
      <formula>LEN(TRIM(D2))=0</formula>
    </cfRule>
  </conditionalFormatting>
  <conditionalFormatting sqref="O18:Q18">
    <cfRule type="containsBlanks" dxfId="0" priority="2">
      <formula>LEN(TRIM(O18))=0</formula>
    </cfRule>
  </conditionalFormatting>
  <dataValidations count="4">
    <dataValidation type="list" allowBlank="1" showInputMessage="1" showErrorMessage="1" sqref="B9:F17" xr:uid="{02BE3BC1-FE6F-4EAE-9929-545706634FFD}">
      <formula1>$B$29:$B$32</formula1>
    </dataValidation>
    <dataValidation type="list" allowBlank="1" showInputMessage="1" showErrorMessage="1" sqref="G18:J18" xr:uid="{66937AA7-DE73-41DD-B7E7-2C3B4A98A687}">
      <formula1>$G$29</formula1>
    </dataValidation>
    <dataValidation type="list" allowBlank="1" showInputMessage="1" showErrorMessage="1" sqref="G9:J17" xr:uid="{BCA99EC1-3AE4-437E-AB7C-EC8160971518}">
      <formula1>$G$29:$G$31</formula1>
    </dataValidation>
    <dataValidation type="list" allowBlank="1" showInputMessage="1" showErrorMessage="1" sqref="D2:S3" xr:uid="{42451115-BDFF-4B84-AD1D-8295752003DC}">
      <formula1>$O$28:$O$82</formula1>
    </dataValidation>
  </dataValidations>
  <pageMargins left="0.7" right="0.7" top="0.75" bottom="0.75" header="0.3" footer="0.3"/>
  <pageSetup paperSize="9" scale="9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CA7D7-95DA-4788-A0BA-28E8CB9F165B}">
  <sheetPr>
    <tabColor rgb="FF00B0F0"/>
  </sheetPr>
  <dimension ref="A1:B54"/>
  <sheetViews>
    <sheetView workbookViewId="0">
      <selection activeCell="B8" sqref="B8"/>
    </sheetView>
  </sheetViews>
  <sheetFormatPr defaultRowHeight="13.2" x14ac:dyDescent="0.2"/>
  <cols>
    <col min="1" max="1" width="5.5546875" style="41" customWidth="1"/>
    <col min="2" max="2" width="37.5546875" bestFit="1" customWidth="1"/>
  </cols>
  <sheetData>
    <row r="1" spans="1:2" x14ac:dyDescent="0.2">
      <c r="A1" s="40">
        <v>1</v>
      </c>
      <c r="B1" s="39" t="s">
        <v>82</v>
      </c>
    </row>
    <row r="2" spans="1:2" x14ac:dyDescent="0.2">
      <c r="A2" s="40">
        <v>2</v>
      </c>
      <c r="B2" s="39" t="s">
        <v>83</v>
      </c>
    </row>
    <row r="3" spans="1:2" x14ac:dyDescent="0.2">
      <c r="A3" s="40">
        <v>3</v>
      </c>
      <c r="B3" s="39" t="s">
        <v>31</v>
      </c>
    </row>
    <row r="4" spans="1:2" x14ac:dyDescent="0.2">
      <c r="A4" s="40">
        <v>4</v>
      </c>
      <c r="B4" s="39" t="s">
        <v>84</v>
      </c>
    </row>
    <row r="5" spans="1:2" x14ac:dyDescent="0.2">
      <c r="A5" s="40">
        <v>5</v>
      </c>
      <c r="B5" s="39" t="s">
        <v>85</v>
      </c>
    </row>
    <row r="6" spans="1:2" x14ac:dyDescent="0.2">
      <c r="A6" s="40">
        <v>6</v>
      </c>
      <c r="B6" s="39" t="s">
        <v>34</v>
      </c>
    </row>
    <row r="7" spans="1:2" x14ac:dyDescent="0.2">
      <c r="A7" s="40">
        <v>7</v>
      </c>
      <c r="B7" s="39" t="s">
        <v>111</v>
      </c>
    </row>
    <row r="8" spans="1:2" x14ac:dyDescent="0.2">
      <c r="A8" s="40">
        <v>8</v>
      </c>
      <c r="B8" s="39" t="s">
        <v>86</v>
      </c>
    </row>
    <row r="9" spans="1:2" x14ac:dyDescent="0.2">
      <c r="A9" s="40">
        <v>9</v>
      </c>
      <c r="B9" s="39" t="s">
        <v>87</v>
      </c>
    </row>
    <row r="10" spans="1:2" x14ac:dyDescent="0.2">
      <c r="A10" s="40">
        <v>10</v>
      </c>
      <c r="B10" s="39" t="s">
        <v>37</v>
      </c>
    </row>
    <row r="11" spans="1:2" x14ac:dyDescent="0.2">
      <c r="A11" s="40">
        <v>11</v>
      </c>
      <c r="B11" s="39" t="s">
        <v>88</v>
      </c>
    </row>
    <row r="12" spans="1:2" x14ac:dyDescent="0.2">
      <c r="A12" s="40">
        <v>12</v>
      </c>
      <c r="B12" s="39" t="s">
        <v>80</v>
      </c>
    </row>
    <row r="13" spans="1:2" x14ac:dyDescent="0.2">
      <c r="A13" s="40">
        <v>13</v>
      </c>
      <c r="B13" s="39" t="s">
        <v>89</v>
      </c>
    </row>
    <row r="14" spans="1:2" x14ac:dyDescent="0.2">
      <c r="A14" s="40">
        <v>14</v>
      </c>
      <c r="B14" s="39" t="s">
        <v>90</v>
      </c>
    </row>
    <row r="15" spans="1:2" x14ac:dyDescent="0.2">
      <c r="A15" s="40">
        <v>15</v>
      </c>
      <c r="B15" s="39" t="s">
        <v>41</v>
      </c>
    </row>
    <row r="16" spans="1:2" x14ac:dyDescent="0.2">
      <c r="A16" s="40">
        <v>16</v>
      </c>
      <c r="B16" s="39" t="s">
        <v>42</v>
      </c>
    </row>
    <row r="17" spans="1:2" x14ac:dyDescent="0.2">
      <c r="A17" s="40">
        <v>17</v>
      </c>
      <c r="B17" s="39" t="s">
        <v>91</v>
      </c>
    </row>
    <row r="18" spans="1:2" x14ac:dyDescent="0.2">
      <c r="A18" s="40">
        <v>18</v>
      </c>
      <c r="B18" s="39" t="s">
        <v>44</v>
      </c>
    </row>
    <row r="19" spans="1:2" x14ac:dyDescent="0.2">
      <c r="A19" s="40">
        <v>19</v>
      </c>
      <c r="B19" s="39" t="s">
        <v>45</v>
      </c>
    </row>
    <row r="20" spans="1:2" x14ac:dyDescent="0.2">
      <c r="A20" s="40">
        <v>20</v>
      </c>
      <c r="B20" s="39" t="s">
        <v>46</v>
      </c>
    </row>
    <row r="21" spans="1:2" x14ac:dyDescent="0.2">
      <c r="A21" s="40">
        <v>21</v>
      </c>
      <c r="B21" s="39" t="s">
        <v>47</v>
      </c>
    </row>
    <row r="22" spans="1:2" x14ac:dyDescent="0.2">
      <c r="A22" s="40">
        <v>22</v>
      </c>
      <c r="B22" s="39" t="s">
        <v>92</v>
      </c>
    </row>
    <row r="23" spans="1:2" x14ac:dyDescent="0.2">
      <c r="A23" s="40">
        <v>23</v>
      </c>
      <c r="B23" s="39" t="s">
        <v>93</v>
      </c>
    </row>
    <row r="24" spans="1:2" x14ac:dyDescent="0.2">
      <c r="A24" s="40">
        <v>24</v>
      </c>
      <c r="B24" s="39" t="s">
        <v>94</v>
      </c>
    </row>
    <row r="25" spans="1:2" x14ac:dyDescent="0.2">
      <c r="A25" s="40">
        <v>25</v>
      </c>
      <c r="B25" s="39" t="s">
        <v>51</v>
      </c>
    </row>
    <row r="26" spans="1:2" x14ac:dyDescent="0.2">
      <c r="A26" s="40">
        <v>26</v>
      </c>
      <c r="B26" s="39" t="s">
        <v>52</v>
      </c>
    </row>
    <row r="27" spans="1:2" x14ac:dyDescent="0.2">
      <c r="A27" s="40">
        <v>27</v>
      </c>
      <c r="B27" s="39" t="s">
        <v>53</v>
      </c>
    </row>
    <row r="28" spans="1:2" x14ac:dyDescent="0.2">
      <c r="A28" s="40">
        <v>28</v>
      </c>
      <c r="B28" s="39" t="s">
        <v>54</v>
      </c>
    </row>
    <row r="29" spans="1:2" x14ac:dyDescent="0.2">
      <c r="A29" s="40">
        <v>29</v>
      </c>
      <c r="B29" s="39" t="s">
        <v>95</v>
      </c>
    </row>
    <row r="30" spans="1:2" x14ac:dyDescent="0.2">
      <c r="A30" s="40">
        <v>30</v>
      </c>
      <c r="B30" s="39" t="s">
        <v>96</v>
      </c>
    </row>
    <row r="31" spans="1:2" x14ac:dyDescent="0.2">
      <c r="A31" s="40">
        <v>31</v>
      </c>
      <c r="B31" s="39" t="s">
        <v>57</v>
      </c>
    </row>
    <row r="32" spans="1:2" x14ac:dyDescent="0.2">
      <c r="A32" s="40">
        <v>32</v>
      </c>
      <c r="B32" s="39" t="s">
        <v>97</v>
      </c>
    </row>
    <row r="33" spans="1:2" x14ac:dyDescent="0.2">
      <c r="A33" s="40">
        <v>33</v>
      </c>
      <c r="B33" s="39" t="s">
        <v>98</v>
      </c>
    </row>
    <row r="34" spans="1:2" x14ac:dyDescent="0.2">
      <c r="A34" s="40">
        <v>34</v>
      </c>
      <c r="B34" s="39" t="s">
        <v>99</v>
      </c>
    </row>
    <row r="35" spans="1:2" x14ac:dyDescent="0.2">
      <c r="A35" s="40">
        <v>35</v>
      </c>
      <c r="B35" s="39" t="s">
        <v>100</v>
      </c>
    </row>
    <row r="36" spans="1:2" x14ac:dyDescent="0.2">
      <c r="A36" s="40">
        <v>36</v>
      </c>
      <c r="B36" s="39" t="s">
        <v>61</v>
      </c>
    </row>
    <row r="37" spans="1:2" x14ac:dyDescent="0.2">
      <c r="A37" s="40">
        <v>37</v>
      </c>
      <c r="B37" s="39" t="s">
        <v>101</v>
      </c>
    </row>
    <row r="38" spans="1:2" x14ac:dyDescent="0.2">
      <c r="A38" s="40">
        <v>38</v>
      </c>
      <c r="B38" s="39" t="s">
        <v>102</v>
      </c>
    </row>
    <row r="39" spans="1:2" x14ac:dyDescent="0.2">
      <c r="A39" s="40">
        <v>39</v>
      </c>
      <c r="B39" s="39" t="s">
        <v>103</v>
      </c>
    </row>
    <row r="40" spans="1:2" x14ac:dyDescent="0.2">
      <c r="A40" s="40">
        <v>40</v>
      </c>
      <c r="B40" s="39" t="s">
        <v>65</v>
      </c>
    </row>
    <row r="41" spans="1:2" x14ac:dyDescent="0.2">
      <c r="A41" s="40">
        <v>41</v>
      </c>
      <c r="B41" s="39" t="s">
        <v>66</v>
      </c>
    </row>
    <row r="42" spans="1:2" x14ac:dyDescent="0.2">
      <c r="A42" s="40">
        <v>42</v>
      </c>
      <c r="B42" s="39" t="s">
        <v>67</v>
      </c>
    </row>
    <row r="43" spans="1:2" x14ac:dyDescent="0.2">
      <c r="A43" s="40">
        <v>43</v>
      </c>
      <c r="B43" s="39" t="s">
        <v>104</v>
      </c>
    </row>
    <row r="44" spans="1:2" x14ac:dyDescent="0.2">
      <c r="A44" s="40">
        <v>44</v>
      </c>
      <c r="B44" s="39" t="s">
        <v>105</v>
      </c>
    </row>
    <row r="45" spans="1:2" x14ac:dyDescent="0.2">
      <c r="A45" s="40">
        <v>45</v>
      </c>
      <c r="B45" s="39" t="s">
        <v>106</v>
      </c>
    </row>
    <row r="46" spans="1:2" x14ac:dyDescent="0.2">
      <c r="A46" s="40">
        <v>46</v>
      </c>
      <c r="B46" s="39" t="s">
        <v>71</v>
      </c>
    </row>
    <row r="47" spans="1:2" x14ac:dyDescent="0.2">
      <c r="A47" s="40">
        <v>47</v>
      </c>
      <c r="B47" s="39" t="s">
        <v>72</v>
      </c>
    </row>
    <row r="48" spans="1:2" x14ac:dyDescent="0.2">
      <c r="A48" s="40">
        <v>48</v>
      </c>
      <c r="B48" s="39" t="s">
        <v>73</v>
      </c>
    </row>
    <row r="49" spans="1:2" x14ac:dyDescent="0.2">
      <c r="A49" s="40">
        <v>49</v>
      </c>
      <c r="B49" s="39" t="s">
        <v>74</v>
      </c>
    </row>
    <row r="50" spans="1:2" x14ac:dyDescent="0.2">
      <c r="A50" s="40">
        <v>50</v>
      </c>
      <c r="B50" s="39" t="s">
        <v>75</v>
      </c>
    </row>
    <row r="51" spans="1:2" x14ac:dyDescent="0.2">
      <c r="A51" s="40">
        <v>51</v>
      </c>
      <c r="B51" s="39" t="s">
        <v>76</v>
      </c>
    </row>
    <row r="52" spans="1:2" x14ac:dyDescent="0.2">
      <c r="A52" s="40">
        <v>52</v>
      </c>
      <c r="B52" s="39" t="s">
        <v>77</v>
      </c>
    </row>
    <row r="53" spans="1:2" x14ac:dyDescent="0.2">
      <c r="A53" s="40">
        <v>53</v>
      </c>
      <c r="B53" s="39" t="s">
        <v>78</v>
      </c>
    </row>
    <row r="54" spans="1:2" x14ac:dyDescent="0.2">
      <c r="A54" s="40">
        <v>54</v>
      </c>
      <c r="B54" s="39" t="s">
        <v>79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入金内訳表</vt:lpstr>
      <vt:lpstr>学校番号</vt:lpstr>
      <vt:lpstr>入金内訳表!Print_Area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K14-1585</dc:creator>
  <cp:lastModifiedBy>函水_006</cp:lastModifiedBy>
  <cp:lastPrinted>2025-08-22T02:17:30Z</cp:lastPrinted>
  <dcterms:created xsi:type="dcterms:W3CDTF">2015-08-19T23:54:32Z</dcterms:created>
  <dcterms:modified xsi:type="dcterms:W3CDTF">2025-08-22T02:17:34Z</dcterms:modified>
</cp:coreProperties>
</file>