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施設概要" sheetId="1" r:id="rId5"/>
    <sheet state="visible" name="おかず形態一覧表" sheetId="2" r:id="rId6"/>
    <sheet state="visible" name="主食一覧" sheetId="3" r:id="rId7"/>
    <sheet state="visible" name="水分とろみの基準・水分ゼリー" sheetId="4" r:id="rId8"/>
    <sheet state="visible" name="濃厚流動食・補助食品" sheetId="5" r:id="rId9"/>
    <sheet state="visible" name="PDF出力" sheetId="6" r:id="rId10"/>
    <sheet state="visible" name="更新記録" sheetId="7" r:id="rId11"/>
    <sheet state="visible" name="作業記録" sheetId="8" r:id="rId12"/>
    <sheet state="visible" name="施設概要ウェブ出力" sheetId="9" r:id="rId13"/>
    <sheet state="visible" name="おかず形態一覧表ウェブ出力" sheetId="10" r:id="rId14"/>
    <sheet state="visible" name="主食一覧ウェブ出力" sheetId="11" r:id="rId15"/>
    <sheet state="visible" name="水分とろみの基準・水分ゼリーウェブ出力" sheetId="12" r:id="rId16"/>
    <sheet state="visible" name="濃厚流動食・補助食品ウェブ出力" sheetId="13" r:id="rId17"/>
    <sheet state="visible" name="PDFウェブ出力" sheetId="14" r:id="rId18"/>
  </sheets>
  <definedNames/>
  <calcPr/>
</workbook>
</file>

<file path=xl/sharedStrings.xml><?xml version="1.0" encoding="utf-8"?>
<sst xmlns="http://schemas.openxmlformats.org/spreadsheetml/2006/main" count="243" uniqueCount="75">
  <si>
    <t>〒９５９－１２８６　燕市小関１３８９番地４</t>
  </si>
  <si>
    <t>平成30年5月1日に開設した、地域密着型の特別養護老人ホーム(ユニット型定員29名)です。同じ建物内にショートステイ(定員10名)を併設しています。『ご利用者様のお気持ちを最優先に』を基本理念として、各職種がご利用者様にとって安全でおいしく食事を召し上がっていただけるよう心がけています。</t>
  </si>
  <si>
    <t>ごはん</t>
  </si>
  <si>
    <t>全粥</t>
  </si>
  <si>
    <t>なし</t>
  </si>
  <si>
    <t>ミキサー粥</t>
  </si>
  <si>
    <t>ゼリー粥</t>
  </si>
  <si>
    <t>０２５６－６４－７２７１(代)</t>
  </si>
  <si>
    <t>０２５６－６４－７２７２</t>
  </si>
  <si>
    <t>常食</t>
  </si>
  <si>
    <t>一口大</t>
  </si>
  <si>
    <t>刻み</t>
  </si>
  <si>
    <t>極刻み</t>
  </si>
  <si>
    <t>ゼリー</t>
  </si>
  <si>
    <t>ミキサー</t>
  </si>
  <si>
    <t>軟らかめのご飯</t>
  </si>
  <si>
    <t>通常の全粥</t>
  </si>
  <si>
    <t>全粥をミキサーにかけたもの、とろみ添加なし</t>
  </si>
  <si>
    <t>全粥にソフティアUを0.7％加え、ミキサーにかけたもの</t>
  </si>
  <si>
    <t>鶏肉のマスタード焼き</t>
  </si>
  <si>
    <t>水分ゼリー</t>
  </si>
  <si>
    <t>トロメイクコンパクト</t>
  </si>
  <si>
    <t>イオンサポート</t>
  </si>
  <si>
    <t>サバの焼き浸し</t>
  </si>
  <si>
    <t>天ぷら</t>
  </si>
  <si>
    <t>小さじ</t>
  </si>
  <si>
    <t>ほうれん草和え物</t>
  </si>
  <si>
    <t>一般的な食事、軟らかめ</t>
  </si>
  <si>
    <t>ラコール</t>
  </si>
  <si>
    <t>食べやすい大きさにカットしたもの</t>
  </si>
  <si>
    <t>エンシュア･リキッド</t>
  </si>
  <si>
    <t>調理後細かく刻み、煮汁などはとろみをつける(トロメイクコンパクト)</t>
  </si>
  <si>
    <t>ムース状、ゼリー状の市販の冷凍食品</t>
  </si>
  <si>
    <t>０ｊ・１ｊ対応： 不可能</t>
  </si>
  <si>
    <t>調理後、ハンドブレンダーで粒がなくなるまで撹拌し、ケチャップ程度のとろみをつける(トロメイクコンパクト)</t>
  </si>
  <si>
    <t>ンダーで粒がなくな</t>
  </si>
  <si>
    <t>スプーンに乗る大きさ、一口大</t>
  </si>
  <si>
    <t>1cm弱</t>
  </si>
  <si>
    <t>2~3㎜</t>
  </si>
  <si>
    <t>ムース状、ゼリー状</t>
  </si>
  <si>
    <t>ペースト状、粒なし</t>
  </si>
  <si>
    <t>るまで撹拌し、ケ</t>
  </si>
  <si>
    <t>歯茎でつぶせる</t>
  </si>
  <si>
    <t>舌でつぶせる</t>
  </si>
  <si>
    <t>特別養護老人ホーム・ショートステイ</t>
  </si>
  <si>
    <t>噛まなくてよい</t>
  </si>
  <si>
    <t>遊生の町</t>
  </si>
  <si>
    <t>チャップ程度のとろ</t>
  </si>
  <si>
    <t>4</t>
  </si>
  <si>
    <t>3</t>
  </si>
  <si>
    <t>2-1</t>
  </si>
  <si>
    <t>みをつける(トロメイ</t>
  </si>
  <si>
    <t>米飯　９５</t>
  </si>
  <si>
    <t>全粥　２００</t>
  </si>
  <si>
    <t>ゼリー粥２００</t>
  </si>
  <si>
    <t>ミキサー粥２００</t>
  </si>
  <si>
    <t>クコンパクト)</t>
  </si>
  <si>
    <t>更新記録シート</t>
  </si>
  <si>
    <t>同意の確認</t>
  </si>
  <si>
    <t>チェック</t>
  </si>
  <si>
    <t>↓ 氏名を入力 ↓</t>
  </si>
  <si>
    <t>作業記録</t>
  </si>
  <si>
    <t>更新内容について施設長の同意を得ました</t>
  </si>
  <si>
    <t>日時</t>
  </si>
  <si>
    <t>名前</t>
  </si>
  <si>
    <t>久保田　里菜</t>
  </si>
  <si>
    <t>氏名</t>
  </si>
  <si>
    <t xml:space="preserve"> </t>
  </si>
  <si>
    <t>栄養量目安</t>
  </si>
  <si>
    <t xml:space="preserve"> 1/2</t>
  </si>
  <si>
    <t>2/3</t>
  </si>
  <si>
    <t xml:space="preserve"> 1</t>
  </si>
  <si>
    <t>5</t>
  </si>
  <si>
    <t>とろみ調整食品</t>
  </si>
  <si>
    <t>水100mlあたり</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</si>
</sst>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yyyy/MM/dd"/>
    <numFmt numFmtId="165" formatCode="0.0 &quot;g&quot;"/>
    <numFmt numFmtId="166" formatCode="@ 杯"/>
    <numFmt numFmtId="167" formatCode="@ g"/>
    <numFmt numFmtId="168" formatCode="#,##0 &quot;kcal&quot;"/>
    <numFmt numFmtId="169" formatCode="m/d/yyyy h:mm:ss"/>
    <numFmt numFmtId="170" formatCode="m-d"/>
    <numFmt numFmtId="171" formatCode="@ &quot;g&quot;"/>
    <numFmt numFmtId="172" formatCode="@ &quot;杯&quot;"/>
  </numFmts>
  <fonts count="21">
    <font>
      <sz val="10.0"/>
      <color rgb="FF000000"/>
      <name val="Arial"/>
      <scheme val="minor"/>
    </font>
    <font>
      <b/>
      <color rgb="FFFFFFFF"/>
      <name val="Arial"/>
      <scheme val="minor"/>
    </font>
    <font>
      <b/>
      <color theme="1"/>
      <name val="Arial"/>
      <scheme val="minor"/>
    </font>
    <font>
      <b/>
      <sz val="9.0"/>
      <color rgb="FFFFFFFF"/>
      <name val="Arial"/>
      <scheme val="minor"/>
    </font>
    <font>
      <color theme="1"/>
      <name val="Arial"/>
      <scheme val="minor"/>
    </font>
    <font/>
    <font>
      <b/>
      <sz val="10.0"/>
      <color rgb="FF000000"/>
      <name val="Arial"/>
      <scheme val="minor"/>
    </font>
    <font>
      <sz val="9.0"/>
      <color theme="1"/>
      <name val="Arial"/>
      <scheme val="minor"/>
    </font>
    <font>
      <b/>
      <sz val="10.0"/>
      <color theme="1"/>
      <name val="Arial"/>
      <scheme val="minor"/>
    </font>
    <font>
      <b/>
      <sz val="12.0"/>
      <color theme="1"/>
      <name val="Arial"/>
      <scheme val="minor"/>
    </font>
    <font>
      <b/>
      <sz val="8.0"/>
      <color rgb="FFFFFFFF"/>
      <name val="Arial"/>
      <scheme val="minor"/>
    </font>
    <font>
      <sz val="8.0"/>
      <color theme="1"/>
      <name val="Arial"/>
      <scheme val="minor"/>
    </font>
    <font>
      <b/>
      <sz val="14.0"/>
      <color rgb="FFFF3300"/>
      <name val="Arial"/>
      <scheme val="minor"/>
    </font>
    <font>
      <b/>
      <sz val="16.0"/>
      <color rgb="FFFF3300"/>
      <name val="Arial"/>
      <scheme val="minor"/>
    </font>
    <font>
      <sz val="14.0"/>
      <color rgb="FFFF3300"/>
      <name val="Arial"/>
      <scheme val="minor"/>
    </font>
    <font>
      <sz val="14.0"/>
      <color theme="1"/>
      <name val="Arial"/>
      <scheme val="minor"/>
    </font>
    <font>
      <color theme="1"/>
      <name val="Arial"/>
    </font>
    <font>
      <sz val="9.0"/>
      <color theme="1"/>
      <name val="Arial"/>
    </font>
    <font>
      <color rgb="FFFF0000"/>
      <name val="Arial"/>
    </font>
    <font>
      <b/>
      <sz val="12.0"/>
      <color rgb="FFFF3300"/>
      <name val="Arial"/>
      <scheme val="minor"/>
    </font>
    <font>
      <b/>
      <sz val="12.0"/>
      <color rgb="FF00AF50"/>
      <name val="Arial"/>
      <scheme val="minor"/>
    </font>
  </fonts>
  <fills count="15">
    <fill>
      <patternFill patternType="none"/>
    </fill>
    <fill>
      <patternFill patternType="lightGray"/>
    </fill>
    <fill>
      <patternFill patternType="solid">
        <fgColor rgb="FFFF0000"/>
        <bgColor rgb="FFFF0000"/>
      </patternFill>
    </fill>
    <fill>
      <patternFill patternType="solid">
        <fgColor rgb="FF00AF50"/>
        <bgColor rgb="FF00AF50"/>
      </patternFill>
    </fill>
    <fill>
      <patternFill patternType="solid">
        <fgColor rgb="FFFFE0E0"/>
        <bgColor rgb="FFFFE0E0"/>
      </patternFill>
    </fill>
    <fill>
      <patternFill patternType="solid">
        <fgColor rgb="FF0033CC"/>
        <bgColor rgb="FF0033CC"/>
      </patternFill>
    </fill>
    <fill>
      <patternFill patternType="solid">
        <fgColor rgb="FFDBF7B8"/>
        <bgColor rgb="FFDBF7B8"/>
      </patternFill>
    </fill>
    <fill>
      <patternFill patternType="solid">
        <fgColor rgb="FFFF3300"/>
        <bgColor rgb="FFFF3300"/>
      </patternFill>
    </fill>
    <fill>
      <patternFill patternType="solid">
        <fgColor rgb="FFB4DCF9"/>
        <bgColor rgb="FFB4DCF9"/>
      </patternFill>
    </fill>
    <fill>
      <patternFill patternType="solid">
        <fgColor rgb="FFFFCCA6"/>
        <bgColor rgb="FFFFCCA6"/>
      </patternFill>
    </fill>
    <fill>
      <patternFill patternType="solid">
        <fgColor rgb="FFFFF2CC"/>
        <bgColor rgb="FFFFF2CC"/>
      </patternFill>
    </fill>
    <fill>
      <patternFill patternType="solid">
        <fgColor rgb="FF6F2F9F"/>
        <bgColor rgb="FF6F2F9F"/>
      </patternFill>
    </fill>
    <fill>
      <patternFill patternType="solid">
        <fgColor rgb="FF959595"/>
        <bgColor rgb="FF959595"/>
      </patternFill>
    </fill>
    <fill>
      <patternFill patternType="solid">
        <fgColor rgb="FFDBDFF4"/>
        <bgColor rgb="FFDBDFF4"/>
      </patternFill>
    </fill>
    <fill>
      <patternFill patternType="solid">
        <fgColor rgb="FFF3F3F3"/>
        <bgColor rgb="FFF3F3F3"/>
      </patternFill>
    </fill>
  </fills>
  <borders count="53">
    <border/>
    <border>
      <left style="thin">
        <color rgb="FFFF0000"/>
      </left>
      <right style="thin">
        <color rgb="FFFF0000"/>
      </right>
      <top style="thin">
        <color rgb="FFFF0000"/>
      </top>
      <bottom style="thin">
        <color rgb="FFFF0000"/>
      </bottom>
    </border>
    <border>
      <left style="thin">
        <color rgb="FF00AF50"/>
      </left>
      <right style="thin">
        <color rgb="FF00AF50"/>
      </right>
      <top style="thin">
        <color rgb="FF00AF50"/>
      </top>
      <bottom style="thin">
        <color rgb="FF00AF50"/>
      </bottom>
    </border>
    <border>
      <left style="thin">
        <color rgb="FF0033CC"/>
      </left>
      <top style="thin">
        <color rgb="FF0033CC"/>
      </top>
      <bottom style="thin">
        <color rgb="FF0033CC"/>
      </bottom>
    </border>
    <border>
      <left style="thin">
        <color rgb="FFFF0000"/>
      </left>
      <right style="thin">
        <color rgb="FFFF0000"/>
      </right>
      <top style="thin">
        <color rgb="FFFF0000"/>
      </top>
    </border>
    <border>
      <left style="thin">
        <color rgb="FFFF3300"/>
      </left>
      <right style="thin">
        <color rgb="FFFF3300"/>
      </right>
      <top style="thin">
        <color rgb="FFFF3300"/>
      </top>
      <bottom style="thin">
        <color rgb="FFFF3300"/>
      </bottom>
    </border>
    <border>
      <left style="thin">
        <color rgb="FFFF0000"/>
      </left>
      <right style="thin">
        <color rgb="FFFF0000"/>
      </right>
    </border>
    <border>
      <left style="thin">
        <color rgb="FF0033CC"/>
      </left>
      <right style="thin">
        <color rgb="FF0033CC"/>
      </right>
      <top style="thin">
        <color rgb="FF0033CC"/>
      </top>
      <bottom style="thin">
        <color rgb="FF0033CC"/>
      </bottom>
    </border>
    <border>
      <left style="thin">
        <color rgb="FFFF3300"/>
      </left>
      <right style="thin">
        <color rgb="FFFF3300"/>
      </right>
      <top style="thin">
        <color rgb="FFFF3300"/>
      </top>
    </border>
    <border>
      <left style="thin">
        <color rgb="FFFF0000"/>
      </left>
      <right style="thin">
        <color rgb="FFFF0000"/>
      </right>
      <bottom style="thin">
        <color rgb="FFFF0000"/>
      </bottom>
    </border>
    <border>
      <left style="thin">
        <color rgb="FF0033CC"/>
      </left>
      <right style="thin">
        <color rgb="FF0033CC"/>
      </right>
      <top style="thin">
        <color rgb="FF0033CC"/>
      </top>
    </border>
    <border>
      <left style="thin">
        <color rgb="FFFF3300"/>
      </left>
      <right style="thin">
        <color rgb="FFFF3300"/>
      </right>
    </border>
    <border>
      <right style="thin">
        <color rgb="FFFF3300"/>
      </right>
    </border>
    <border>
      <left style="thin">
        <color rgb="FFFF3300"/>
      </left>
      <right style="thin">
        <color rgb="FFFF3300"/>
      </right>
      <bottom style="thin">
        <color rgb="FFFF3300"/>
      </bottom>
    </border>
    <border>
      <right style="thin">
        <color rgb="FFFF3300"/>
      </right>
      <bottom style="thin">
        <color rgb="FFFF3300"/>
      </bottom>
    </border>
    <border>
      <left style="thin">
        <color rgb="FF6F2F9F"/>
      </left>
      <right style="thin">
        <color rgb="FF6F2F9F"/>
      </right>
      <top style="thin">
        <color rgb="FF6F2F9F"/>
      </top>
      <bottom style="thin">
        <color rgb="FF6F2F9F"/>
      </bottom>
    </border>
    <border>
      <left style="thin">
        <color rgb="FF959595"/>
      </left>
      <right style="thin">
        <color rgb="FF959595"/>
      </right>
      <top style="thin">
        <color rgb="FF959595"/>
      </top>
      <bottom style="thin">
        <color rgb="FF959595"/>
      </bottom>
    </border>
    <border>
      <left style="thin">
        <color rgb="FF6F2F9F"/>
      </left>
      <right style="thin">
        <color rgb="FF6F2F9F"/>
      </right>
      <top style="thin">
        <color rgb="FF6F2F9F"/>
      </top>
    </border>
    <border>
      <left style="thin">
        <color rgb="FF6F2F9F"/>
      </left>
      <top style="thin">
        <color rgb="FF6F2F9F"/>
      </top>
      <bottom style="thin">
        <color rgb="FF6F2F9F"/>
      </bottom>
    </border>
    <border>
      <left style="thin">
        <color rgb="FF959595"/>
      </left>
      <top style="thin">
        <color rgb="FF959595"/>
      </top>
    </border>
    <border>
      <left style="thin">
        <color rgb="FF6F2F9F"/>
      </left>
      <right style="thin">
        <color rgb="FF6F2F9F"/>
      </right>
    </border>
    <border>
      <right style="thin">
        <color rgb="FF959595"/>
      </right>
      <top style="thin">
        <color rgb="FF959595"/>
      </top>
    </border>
    <border>
      <left style="thin">
        <color rgb="FF6F2F9F"/>
      </left>
      <right style="thin">
        <color rgb="FF6F2F9F"/>
      </right>
      <bottom style="thin">
        <color rgb="FF6F2F9F"/>
      </bottom>
    </border>
    <border>
      <left style="thin">
        <color rgb="FF959595"/>
      </left>
      <bottom style="thin">
        <color rgb="FF959595"/>
      </bottom>
    </border>
    <border>
      <right style="thin">
        <color rgb="FF959595"/>
      </right>
      <bottom style="thin">
        <color rgb="FF959595"/>
      </bottom>
    </border>
    <border>
      <bottom style="medium">
        <color rgb="FFFF3300"/>
      </bottom>
    </border>
    <border>
      <left style="thin">
        <color rgb="FFFF3300"/>
      </left>
      <top style="thin">
        <color rgb="FFFF3300"/>
      </top>
    </border>
    <border>
      <left style="thin">
        <color rgb="FFFF3300"/>
      </left>
      <top style="thin">
        <color rgb="FFFF3300"/>
      </top>
      <bottom style="thin">
        <color rgb="FFFF3300"/>
      </bottom>
    </border>
    <border>
      <right style="thin">
        <color rgb="FFFF3300"/>
      </right>
      <top style="thin">
        <color rgb="FFFF3300"/>
      </top>
      <bottom style="thin">
        <color rgb="FFFF3300"/>
      </bottom>
    </border>
    <border>
      <left style="thin">
        <color rgb="FFFF3300"/>
      </left>
      <bottom style="thin">
        <color rgb="FFFF3300"/>
      </bottom>
    </border>
    <border>
      <bottom style="thin">
        <color rgb="FF000000"/>
      </bottom>
    </border>
    <border>
      <left style="thin">
        <color rgb="FF000000"/>
      </left>
      <bottom style="thin">
        <color rgb="FF000000"/>
      </bottom>
    </border>
    <border>
      <right style="thin">
        <color rgb="FF000000"/>
      </right>
      <bottom style="thin">
        <color rgb="FF000000"/>
      </bottom>
    </border>
    <border>
      <left style="thin">
        <color rgb="FFFF0000"/>
      </left>
      <bottom style="thin">
        <color rgb="FFFF0000"/>
      </bottom>
    </border>
    <border>
      <left style="thin">
        <color rgb="FFFF0000"/>
      </left>
      <top style="thin">
        <color rgb="FFFF0000"/>
      </top>
      <bottom style="thin">
        <color rgb="FFFF0000"/>
      </bottom>
    </border>
    <border>
      <left style="thin">
        <color rgb="FFFF0000"/>
      </left>
      <top style="thin">
        <color rgb="FFFF0000"/>
      </top>
    </border>
    <border>
      <left style="thin">
        <color rgb="FF00AF50"/>
      </left>
      <top style="thin">
        <color rgb="FF00AF50"/>
      </top>
      <bottom style="thin">
        <color rgb="FF00AF50"/>
      </bottom>
    </border>
    <border>
      <right style="thin">
        <color rgb="FF00AF50"/>
      </right>
      <top style="thin">
        <color rgb="FF00AF50"/>
      </top>
      <bottom style="thin">
        <color rgb="FF00AF50"/>
      </bottom>
    </border>
    <border>
      <left style="thin">
        <color rgb="FF959595"/>
      </left>
      <right style="thin">
        <color rgb="FF959595"/>
      </right>
      <top style="thin">
        <color rgb="FF959595"/>
      </top>
    </border>
    <border>
      <right style="thin">
        <color rgb="FF0033CC"/>
      </right>
      <top style="thin">
        <color rgb="FF0033CC"/>
      </top>
      <bottom style="thin">
        <color rgb="FF0033CC"/>
      </bottom>
    </border>
    <border>
      <right style="thin">
        <color rgb="FF6F2F9F"/>
      </right>
      <top style="thin">
        <color rgb="FF6F2F9F"/>
      </top>
      <bottom style="thin">
        <color rgb="FF6F2F9F"/>
      </bottom>
    </border>
    <border>
      <left style="thin">
        <color rgb="FF959595"/>
      </left>
      <top style="thin">
        <color rgb="FF959595"/>
      </top>
      <bottom style="thin">
        <color rgb="FF959595"/>
      </bottom>
    </border>
    <border>
      <right style="thin">
        <color rgb="FF959595"/>
      </right>
      <top style="thin">
        <color rgb="FF959595"/>
      </top>
      <bottom style="thin">
        <color rgb="FF959595"/>
      </bottom>
    </border>
    <border>
      <top style="thin">
        <color rgb="FF959595"/>
      </top>
    </border>
    <border>
      <bottom style="thin">
        <color rgb="FF959595"/>
      </bottom>
    </border>
    <border>
      <right style="thin">
        <color rgb="FFFF0000"/>
      </right>
      <top style="thin">
        <color rgb="FFFF0000"/>
      </top>
      <bottom style="thin">
        <color rgb="FFFF0000"/>
      </bottom>
    </border>
    <border>
      <top style="thin">
        <color rgb="FFFF0000"/>
      </top>
      <bottom style="thin">
        <color rgb="FFFF0000"/>
      </bottom>
    </border>
    <border>
      <top style="thin">
        <color rgb="FFFF0000"/>
      </top>
    </border>
    <border>
      <right style="thin">
        <color rgb="FFFF0000"/>
      </right>
      <top style="thin">
        <color rgb="FFFF0000"/>
      </top>
    </border>
    <border>
      <left style="thin">
        <color rgb="FFFF0000"/>
      </left>
    </border>
    <border>
      <right style="thin">
        <color rgb="FFFF0000"/>
      </right>
    </border>
    <border>
      <bottom style="thin">
        <color rgb="FFFF0000"/>
      </bottom>
    </border>
    <border>
      <right style="thin">
        <color rgb="FFFF0000"/>
      </right>
      <bottom style="thin">
        <color rgb="FFFF0000"/>
      </bottom>
    </border>
  </borders>
  <cellStyleXfs count="1">
    <xf borderId="0" fillId="0" fontId="0" numFmtId="0" applyAlignment="1" applyFont="1"/>
  </cellStyleXfs>
  <cellXfs count="164">
    <xf borderId="0" fillId="0" fontId="0" numFmtId="0" xfId="0" applyAlignment="1" applyFont="1">
      <alignment readingOrder="0" shrinkToFit="0" vertical="bottom" wrapText="0"/>
    </xf>
    <xf borderId="1" fillId="2" fontId="1" numFmtId="0" xfId="0" applyAlignment="1" applyBorder="1" applyFill="1" applyFont="1">
      <alignment vertical="center"/>
    </xf>
    <xf borderId="2" fillId="3" fontId="1" numFmtId="0" xfId="0" applyAlignment="1" applyBorder="1" applyFill="1" applyFont="1">
      <alignment vertical="center"/>
    </xf>
    <xf borderId="1" fillId="4" fontId="2" numFmtId="0" xfId="0" applyAlignment="1" applyBorder="1" applyFill="1" applyFont="1">
      <alignment horizontal="center" vertical="center"/>
    </xf>
    <xf borderId="3" fillId="5" fontId="3" numFmtId="0" xfId="0" applyAlignment="1" applyBorder="1" applyFill="1" applyFont="1">
      <alignment shrinkToFit="0" vertical="center" wrapText="0"/>
    </xf>
    <xf borderId="1" fillId="0" fontId="4" numFmtId="0" xfId="0" applyAlignment="1" applyBorder="1" applyFont="1">
      <alignment readingOrder="0" shrinkToFit="0" vertical="center" wrapText="0"/>
    </xf>
    <xf borderId="2" fillId="6" fontId="2" numFmtId="0" xfId="0" applyAlignment="1" applyBorder="1" applyFill="1" applyFont="1">
      <alignment horizontal="center" vertical="center"/>
    </xf>
    <xf borderId="3" fillId="5" fontId="1" numFmtId="0" xfId="0" applyAlignment="1" applyBorder="1" applyFont="1">
      <alignment vertical="center"/>
    </xf>
    <xf borderId="4" fillId="0" fontId="4" numFmtId="0" xfId="0" applyAlignment="1" applyBorder="1" applyFont="1">
      <alignment readingOrder="0" shrinkToFit="0" vertical="center" wrapText="1"/>
    </xf>
    <xf borderId="2" fillId="0" fontId="4" numFmtId="0" xfId="0" applyAlignment="1" applyBorder="1" applyFont="1">
      <alignment horizontal="center" readingOrder="0" shrinkToFit="0" vertical="center" wrapText="0"/>
    </xf>
    <xf borderId="5" fillId="7" fontId="1" numFmtId="0" xfId="0" applyAlignment="1" applyBorder="1" applyFill="1" applyFont="1">
      <alignment vertical="center"/>
    </xf>
    <xf borderId="6" fillId="0" fontId="5" numFmtId="0" xfId="0" applyBorder="1" applyFont="1"/>
    <xf borderId="7" fillId="8" fontId="6" numFmtId="0" xfId="0" applyAlignment="1" applyBorder="1" applyFill="1" applyFont="1">
      <alignment horizontal="center" vertical="center"/>
    </xf>
    <xf borderId="2" fillId="0" fontId="4" numFmtId="0" xfId="0" applyAlignment="1" applyBorder="1" applyFont="1">
      <alignment horizontal="center" shrinkToFit="0" vertical="center" wrapText="0"/>
    </xf>
    <xf borderId="8" fillId="9" fontId="2" numFmtId="0" xfId="0" applyAlignment="1" applyBorder="1" applyFill="1" applyFont="1">
      <alignment horizontal="center" vertical="center"/>
    </xf>
    <xf borderId="7" fillId="8" fontId="4" numFmtId="0" xfId="0" applyAlignment="1" applyBorder="1" applyFont="1">
      <alignment horizontal="center" vertical="center"/>
    </xf>
    <xf borderId="2" fillId="0" fontId="4" numFmtId="0" xfId="0" applyAlignment="1" applyBorder="1" applyFont="1">
      <alignment horizontal="center" vertical="center"/>
    </xf>
    <xf borderId="5" fillId="0" fontId="4" numFmtId="0" xfId="0" applyAlignment="1" applyBorder="1" applyFont="1">
      <alignment horizontal="center" readingOrder="0" shrinkToFit="0" vertical="center" wrapText="0"/>
    </xf>
    <xf borderId="1" fillId="4" fontId="2" numFmtId="0" xfId="0" applyAlignment="1" applyBorder="1" applyFont="1">
      <alignment horizontal="center" readingOrder="0" vertical="center"/>
    </xf>
    <xf borderId="1" fillId="10" fontId="4" numFmtId="164" xfId="0" applyAlignment="1" applyBorder="1" applyFill="1" applyFont="1" applyNumberFormat="1">
      <alignment horizontal="left" readingOrder="0" shrinkToFit="0" vertical="center" wrapText="0"/>
    </xf>
    <xf borderId="9" fillId="0" fontId="5" numFmtId="0" xfId="0" applyBorder="1" applyFont="1"/>
    <xf borderId="2" fillId="0" fontId="7" numFmtId="0" xfId="0" applyAlignment="1" applyBorder="1" applyFont="1">
      <alignment readingOrder="0" shrinkToFit="0" vertical="center" wrapText="1"/>
    </xf>
    <xf borderId="8" fillId="9" fontId="8" numFmtId="0" xfId="0" applyAlignment="1" applyBorder="1" applyFont="1">
      <alignment horizontal="center" vertical="center"/>
    </xf>
    <xf borderId="7" fillId="8" fontId="2" numFmtId="0" xfId="0" applyAlignment="1" applyBorder="1" applyFont="1">
      <alignment horizontal="center" vertical="center"/>
    </xf>
    <xf borderId="8" fillId="0" fontId="7" numFmtId="0" xfId="0" applyAlignment="1" applyBorder="1" applyFont="1">
      <alignment horizontal="center" readingOrder="0" shrinkToFit="0" vertical="center" wrapText="0"/>
    </xf>
    <xf borderId="2" fillId="0" fontId="7" numFmtId="0" xfId="0" applyAlignment="1" applyBorder="1" applyFont="1">
      <alignment shrinkToFit="0" vertical="center" wrapText="1"/>
    </xf>
    <xf borderId="7" fillId="0" fontId="7" numFmtId="0" xfId="0" applyAlignment="1" applyBorder="1" applyFont="1">
      <alignment horizontal="center" readingOrder="0" shrinkToFit="0" vertical="center" wrapText="1"/>
    </xf>
    <xf borderId="7" fillId="0" fontId="7" numFmtId="0" xfId="0" applyAlignment="1" applyBorder="1" applyFont="1">
      <alignment horizontal="center" shrinkToFit="0" vertical="center" wrapText="1"/>
    </xf>
    <xf borderId="2" fillId="0" fontId="9" numFmtId="49" xfId="0" applyAlignment="1" applyBorder="1" applyFont="1" applyNumberFormat="1">
      <alignment horizontal="center" readingOrder="0" shrinkToFit="0" vertical="center" wrapText="0"/>
    </xf>
    <xf borderId="10" fillId="8" fontId="2" numFmtId="0" xfId="0" applyAlignment="1" applyBorder="1" applyFont="1">
      <alignment horizontal="center" vertical="center"/>
    </xf>
    <xf borderId="10" fillId="0" fontId="7" numFmtId="0" xfId="0" applyAlignment="1" applyBorder="1" applyFont="1">
      <alignment horizontal="center" readingOrder="0" shrinkToFit="0" vertical="center" wrapText="0"/>
    </xf>
    <xf borderId="10" fillId="0" fontId="7" numFmtId="0" xfId="0" applyAlignment="1" applyBorder="1" applyFont="1">
      <alignment horizontal="center" shrinkToFit="0" vertical="center" wrapText="0"/>
    </xf>
    <xf borderId="11" fillId="9" fontId="2" numFmtId="0" xfId="0" applyAlignment="1" applyBorder="1" applyFont="1">
      <alignment horizontal="center" vertical="center"/>
    </xf>
    <xf borderId="11" fillId="0" fontId="4" numFmtId="0" xfId="0" applyAlignment="1" applyBorder="1" applyFont="1">
      <alignment horizontal="center" vertical="center"/>
    </xf>
    <xf borderId="10" fillId="8" fontId="2" numFmtId="0" xfId="0" applyAlignment="1" applyBorder="1" applyFont="1">
      <alignment horizontal="center" readingOrder="0" vertical="center"/>
    </xf>
    <xf borderId="10" fillId="0" fontId="4" numFmtId="165" xfId="0" applyAlignment="1" applyBorder="1" applyFont="1" applyNumberFormat="1">
      <alignment horizontal="center" readingOrder="0" shrinkToFit="0" vertical="center" wrapText="0"/>
    </xf>
    <xf borderId="10" fillId="0" fontId="4" numFmtId="165" xfId="0" applyAlignment="1" applyBorder="1" applyFont="1" applyNumberFormat="1">
      <alignment horizontal="center" shrinkToFit="0" vertical="center" wrapText="0"/>
    </xf>
    <xf borderId="10" fillId="0" fontId="4" numFmtId="165" xfId="0" applyAlignment="1" applyBorder="1" applyFont="1" applyNumberFormat="1">
      <alignment horizontal="center" readingOrder="0" shrinkToFit="0" vertical="center" wrapText="0"/>
    </xf>
    <xf borderId="10" fillId="0" fontId="4" numFmtId="165" xfId="0" applyAlignment="1" applyBorder="1" applyFont="1" applyNumberFormat="1">
      <alignment horizontal="center" shrinkToFit="0" vertical="center" wrapText="0"/>
    </xf>
    <xf borderId="7" fillId="8" fontId="2" numFmtId="0" xfId="0" applyAlignment="1" applyBorder="1" applyFont="1">
      <alignment horizontal="center" readingOrder="0" vertical="center"/>
    </xf>
    <xf borderId="7" fillId="0" fontId="4" numFmtId="166" xfId="0" applyAlignment="1" applyBorder="1" applyFont="1" applyNumberFormat="1">
      <alignment horizontal="center" readingOrder="0" shrinkToFit="0" vertical="center" wrapText="0"/>
    </xf>
    <xf borderId="7" fillId="0" fontId="4" numFmtId="166" xfId="0" applyAlignment="1" applyBorder="1" applyFont="1" applyNumberFormat="1">
      <alignment horizontal="center" shrinkToFit="0" vertical="center" wrapText="0"/>
    </xf>
    <xf borderId="12" fillId="0" fontId="4" numFmtId="0" xfId="0" applyAlignment="1" applyBorder="1" applyFont="1">
      <alignment horizontal="center" vertical="center"/>
    </xf>
    <xf borderId="13" fillId="9" fontId="2" numFmtId="0" xfId="0" applyAlignment="1" applyBorder="1" applyFont="1">
      <alignment horizontal="center" vertical="center"/>
    </xf>
    <xf borderId="14" fillId="0" fontId="4" numFmtId="0" xfId="0" applyAlignment="1" applyBorder="1" applyFont="1">
      <alignment horizontal="center" vertical="center"/>
    </xf>
    <xf borderId="13" fillId="0" fontId="4" numFmtId="0" xfId="0" applyAlignment="1" applyBorder="1" applyFont="1">
      <alignment horizontal="center" vertical="center"/>
    </xf>
    <xf borderId="15" fillId="11" fontId="10" numFmtId="0" xfId="0" applyAlignment="1" applyBorder="1" applyFill="1" applyFont="1">
      <alignment vertical="center"/>
    </xf>
    <xf borderId="16" fillId="12" fontId="1" numFmtId="0" xfId="0" applyAlignment="1" applyBorder="1" applyFill="1" applyFont="1">
      <alignment vertical="center"/>
    </xf>
    <xf borderId="17" fillId="13" fontId="4" numFmtId="0" xfId="0" applyAlignment="1" applyBorder="1" applyFill="1" applyFont="1">
      <alignment horizontal="center" vertical="center"/>
    </xf>
    <xf borderId="5" fillId="0" fontId="7" numFmtId="0" xfId="0" applyAlignment="1" applyBorder="1" applyFont="1">
      <alignment readingOrder="0" shrinkToFit="0" vertical="center" wrapText="1"/>
    </xf>
    <xf borderId="15" fillId="0" fontId="11" numFmtId="0" xfId="0" applyAlignment="1" applyBorder="1" applyFont="1">
      <alignment horizontal="center" readingOrder="0" shrinkToFit="0" vertical="center" wrapText="1"/>
    </xf>
    <xf borderId="18" fillId="0" fontId="11" numFmtId="0" xfId="0" applyAlignment="1" applyBorder="1" applyFont="1">
      <alignment horizontal="center" shrinkToFit="0" vertical="center" wrapText="1"/>
    </xf>
    <xf borderId="19" fillId="0" fontId="7" numFmtId="0" xfId="0" applyAlignment="1" applyBorder="1" applyFont="1">
      <alignment horizontal="center" readingOrder="0" vertical="center"/>
    </xf>
    <xf borderId="16" fillId="0" fontId="7" numFmtId="0" xfId="0" applyAlignment="1" applyBorder="1" applyFont="1">
      <alignment horizontal="left" readingOrder="0" vertical="center"/>
    </xf>
    <xf borderId="20" fillId="0" fontId="5" numFmtId="0" xfId="0" applyBorder="1" applyFont="1"/>
    <xf borderId="5" fillId="9" fontId="2" numFmtId="0" xfId="0" applyAlignment="1" applyBorder="1" applyFont="1">
      <alignment horizontal="center" vertical="center"/>
    </xf>
    <xf borderId="5" fillId="0" fontId="4" numFmtId="0" xfId="0" applyAlignment="1" applyBorder="1" applyFont="1">
      <alignment horizontal="center" readingOrder="0" shrinkToFit="0" vertical="center" wrapText="1"/>
    </xf>
    <xf borderId="19" fillId="0" fontId="7" numFmtId="0" xfId="0" applyAlignment="1" applyBorder="1" applyFont="1">
      <alignment horizontal="left" readingOrder="0" shrinkToFit="0" vertical="center" wrapText="1"/>
    </xf>
    <xf borderId="21" fillId="0" fontId="5" numFmtId="0" xfId="0" applyBorder="1" applyFont="1"/>
    <xf borderId="22" fillId="0" fontId="5" numFmtId="0" xfId="0" applyBorder="1" applyFont="1"/>
    <xf borderId="15" fillId="0" fontId="11" numFmtId="0" xfId="0" applyAlignment="1" applyBorder="1" applyFont="1">
      <alignment horizontal="center" shrinkToFit="0" vertical="center" wrapText="1"/>
    </xf>
    <xf borderId="23" fillId="0" fontId="5" numFmtId="0" xfId="0" applyBorder="1" applyFont="1"/>
    <xf borderId="24" fillId="0" fontId="5" numFmtId="0" xfId="0" applyBorder="1" applyFont="1"/>
    <xf borderId="25" fillId="0" fontId="12" numFmtId="0" xfId="0" applyAlignment="1" applyBorder="1" applyFont="1">
      <alignment horizontal="left" readingOrder="0" vertical="bottom"/>
    </xf>
    <xf borderId="25" fillId="0" fontId="13" numFmtId="0" xfId="0" applyAlignment="1" applyBorder="1" applyFont="1">
      <alignment horizontal="left" readingOrder="0" vertical="bottom"/>
    </xf>
    <xf borderId="8" fillId="0" fontId="9" numFmtId="49" xfId="0" applyAlignment="1" applyBorder="1" applyFont="1" applyNumberFormat="1">
      <alignment horizontal="center" readingOrder="0" shrinkToFit="0" vertical="center" wrapText="0"/>
    </xf>
    <xf borderId="25" fillId="0" fontId="14" numFmtId="0" xfId="0" applyAlignment="1" applyBorder="1" applyFont="1">
      <alignment horizontal="left" vertical="bottom"/>
    </xf>
    <xf borderId="0" fillId="0" fontId="15" numFmtId="0" xfId="0" applyAlignment="1" applyFont="1">
      <alignment horizontal="left" vertical="center"/>
    </xf>
    <xf borderId="26" fillId="9" fontId="2" numFmtId="0" xfId="0" applyAlignment="1" applyBorder="1" applyFont="1">
      <alignment horizontal="center" vertical="center"/>
    </xf>
    <xf borderId="8" fillId="0" fontId="4" numFmtId="167" xfId="0" applyAlignment="1" applyBorder="1" applyFont="1" applyNumberFormat="1">
      <alignment horizontal="center" readingOrder="0" shrinkToFit="0" vertical="center" wrapText="0"/>
    </xf>
    <xf borderId="27" fillId="7" fontId="1" numFmtId="0" xfId="0" applyAlignment="1" applyBorder="1" applyFont="1">
      <alignment vertical="center"/>
    </xf>
    <xf borderId="28" fillId="7" fontId="4" numFmtId="0" xfId="0" applyBorder="1" applyFont="1"/>
    <xf borderId="29" fillId="0" fontId="5" numFmtId="0" xfId="0" applyBorder="1" applyFont="1"/>
    <xf borderId="13" fillId="0" fontId="4" numFmtId="168" xfId="0" applyAlignment="1" applyBorder="1" applyFont="1" applyNumberFormat="1">
      <alignment horizontal="center" readingOrder="0" shrinkToFit="0" vertical="center" wrapText="0"/>
    </xf>
    <xf borderId="8" fillId="0" fontId="4" numFmtId="0" xfId="0" applyAlignment="1" applyBorder="1" applyFont="1">
      <alignment horizontal="center" shrinkToFit="0" vertical="center" wrapText="0"/>
    </xf>
    <xf borderId="8" fillId="0" fontId="7" numFmtId="0" xfId="0" applyAlignment="1" applyBorder="1" applyFont="1">
      <alignment horizontal="center" shrinkToFit="0" vertical="center" wrapText="1"/>
    </xf>
    <xf borderId="30" fillId="0" fontId="16" numFmtId="0" xfId="0" applyAlignment="1" applyBorder="1" applyFont="1">
      <alignment vertical="bottom"/>
    </xf>
    <xf borderId="30" fillId="0" fontId="16" numFmtId="0" xfId="0" applyAlignment="1" applyBorder="1" applyFont="1">
      <alignment vertical="bottom"/>
    </xf>
    <xf borderId="31" fillId="14" fontId="16" numFmtId="0" xfId="0" applyAlignment="1" applyBorder="1" applyFill="1" applyFont="1">
      <alignment vertical="bottom"/>
    </xf>
    <xf borderId="32" fillId="14" fontId="16" numFmtId="0" xfId="0" applyAlignment="1" applyBorder="1" applyFont="1">
      <alignment vertical="bottom"/>
    </xf>
    <xf borderId="32" fillId="14" fontId="17" numFmtId="0" xfId="0" applyAlignment="1" applyBorder="1" applyFont="1">
      <alignment horizontal="center" vertical="bottom"/>
    </xf>
    <xf borderId="32" fillId="14" fontId="17" numFmtId="0" xfId="0" applyAlignment="1" applyBorder="1" applyFont="1">
      <alignment horizontal="center" vertical="bottom"/>
    </xf>
    <xf borderId="0" fillId="0" fontId="16" numFmtId="0" xfId="0" applyAlignment="1" applyFont="1">
      <alignment vertical="bottom"/>
    </xf>
    <xf borderId="31" fillId="0" fontId="18" numFmtId="0" xfId="0" applyAlignment="1" applyBorder="1" applyFont="1">
      <alignment vertical="bottom"/>
    </xf>
    <xf borderId="32" fillId="0" fontId="16" numFmtId="0" xfId="0" applyAlignment="1" applyBorder="1" applyFont="1">
      <alignment vertical="bottom"/>
    </xf>
    <xf borderId="0" fillId="0" fontId="4" numFmtId="169" xfId="0" applyAlignment="1" applyFont="1" applyNumberFormat="1">
      <alignment readingOrder="0"/>
    </xf>
    <xf borderId="32" fillId="0" fontId="16" numFmtId="0" xfId="0" applyAlignment="1" applyBorder="1" applyFont="1">
      <alignment horizontal="center" readingOrder="0"/>
    </xf>
    <xf borderId="32" fillId="0" fontId="16" numFmtId="0" xfId="0" applyAlignment="1" applyBorder="1" applyFont="1">
      <alignment readingOrder="0" vertical="bottom"/>
    </xf>
    <xf borderId="0" fillId="0" fontId="16" numFmtId="0" xfId="0" applyAlignment="1" applyFont="1">
      <alignment horizontal="center" vertical="bottom"/>
    </xf>
    <xf borderId="0" fillId="0" fontId="4" numFmtId="14" xfId="0" applyAlignment="1" applyFont="1" applyNumberFormat="1">
      <alignment readingOrder="0"/>
    </xf>
    <xf borderId="1" fillId="2" fontId="1" numFmtId="0" xfId="0" applyAlignment="1" applyBorder="1" applyFont="1">
      <alignment horizontal="center" vertical="center"/>
    </xf>
    <xf borderId="5" fillId="7" fontId="1" numFmtId="0" xfId="0" applyAlignment="1" applyBorder="1" applyFont="1">
      <alignment horizontal="center" vertical="center"/>
    </xf>
    <xf borderId="0" fillId="0" fontId="4" numFmtId="0" xfId="0" applyAlignment="1" applyFont="1">
      <alignment horizontal="center" vertical="center"/>
    </xf>
    <xf borderId="33" fillId="4" fontId="2" numFmtId="0" xfId="0" applyAlignment="1" applyBorder="1" applyFont="1">
      <alignment horizontal="center" vertical="center"/>
    </xf>
    <xf borderId="5" fillId="0" fontId="4" numFmtId="0" xfId="0" applyAlignment="1" applyBorder="1" applyFont="1">
      <alignment readingOrder="0" shrinkToFit="0" vertical="center" wrapText="0"/>
    </xf>
    <xf borderId="8" fillId="0" fontId="4" numFmtId="0" xfId="0" applyAlignment="1" applyBorder="1" applyFont="1">
      <alignment readingOrder="0" shrinkToFit="0" vertical="center" wrapText="1"/>
    </xf>
    <xf borderId="33" fillId="0" fontId="4" numFmtId="0" xfId="0" applyAlignment="1" applyBorder="1" applyFont="1">
      <alignment readingOrder="0" shrinkToFit="0" vertical="center" wrapText="0"/>
    </xf>
    <xf borderId="11" fillId="0" fontId="5" numFmtId="0" xfId="0" applyBorder="1" applyFont="1"/>
    <xf borderId="5" fillId="0" fontId="7" numFmtId="0" xfId="0" applyAlignment="1" applyBorder="1" applyFont="1">
      <alignment horizontal="left" shrinkToFit="0" vertical="center" wrapText="1"/>
    </xf>
    <xf borderId="34" fillId="0" fontId="4" numFmtId="0" xfId="0" applyAlignment="1" applyBorder="1" applyFont="1">
      <alignment readingOrder="0" shrinkToFit="0" vertical="center" wrapText="0"/>
    </xf>
    <xf borderId="4" fillId="4" fontId="2" numFmtId="0" xfId="0" applyAlignment="1" applyBorder="1" applyFont="1">
      <alignment horizontal="center" vertical="center"/>
    </xf>
    <xf borderId="35" fillId="0" fontId="4" numFmtId="0" xfId="0" applyAlignment="1" applyBorder="1" applyFont="1">
      <alignment readingOrder="0" shrinkToFit="0" vertical="center" wrapText="0"/>
    </xf>
    <xf borderId="5" fillId="4" fontId="2" numFmtId="0" xfId="0" applyAlignment="1" applyBorder="1" applyFont="1">
      <alignment horizontal="center" readingOrder="0" vertical="center"/>
    </xf>
    <xf borderId="5" fillId="0" fontId="4" numFmtId="164" xfId="0" applyAlignment="1" applyBorder="1" applyFont="1" applyNumberFormat="1">
      <alignment horizontal="left" readingOrder="0" shrinkToFit="0" vertical="center" wrapText="0"/>
    </xf>
    <xf borderId="13" fillId="0" fontId="5" numFmtId="0" xfId="0" applyBorder="1" applyFont="1"/>
    <xf borderId="5" fillId="0" fontId="4" numFmtId="0" xfId="0" applyAlignment="1" applyBorder="1" applyFont="1">
      <alignment horizontal="center" shrinkToFit="0" vertical="center" wrapText="1"/>
    </xf>
    <xf borderId="2" fillId="3" fontId="1" numFmtId="0" xfId="0" applyAlignment="1" applyBorder="1" applyFont="1">
      <alignment horizontal="center" vertical="center"/>
    </xf>
    <xf borderId="2" fillId="0" fontId="4" numFmtId="0" xfId="0" applyAlignment="1" applyBorder="1" applyFont="1">
      <alignment horizontal="center" readingOrder="0" vertical="center"/>
    </xf>
    <xf borderId="8" fillId="0" fontId="9" numFmtId="49" xfId="0" applyAlignment="1" applyBorder="1" applyFont="1" applyNumberFormat="1">
      <alignment horizontal="center" shrinkToFit="0" vertical="center" wrapText="0"/>
    </xf>
    <xf borderId="8" fillId="0" fontId="19" numFmtId="0" xfId="0" applyAlignment="1" applyBorder="1" applyFont="1">
      <alignment horizontal="center" readingOrder="0" shrinkToFit="0" vertical="center" wrapText="0"/>
    </xf>
    <xf borderId="8" fillId="0" fontId="19" numFmtId="170" xfId="0" applyAlignment="1" applyBorder="1" applyFont="1" applyNumberFormat="1">
      <alignment horizontal="center" readingOrder="0" shrinkToFit="0" vertical="center" wrapText="0"/>
    </xf>
    <xf borderId="3" fillId="5" fontId="3" numFmtId="0" xfId="0" applyAlignment="1" applyBorder="1" applyFont="1">
      <alignment horizontal="center" shrinkToFit="0" vertical="center" wrapText="0"/>
    </xf>
    <xf borderId="3" fillId="5" fontId="1" numFmtId="0" xfId="0" applyAlignment="1" applyBorder="1" applyFont="1">
      <alignment horizontal="center" vertical="center"/>
    </xf>
    <xf borderId="2" fillId="0" fontId="20" numFmtId="49" xfId="0" applyAlignment="1" applyBorder="1" applyFont="1" applyNumberFormat="1">
      <alignment horizontal="center" readingOrder="0" shrinkToFit="0" vertical="center" wrapText="0"/>
    </xf>
    <xf borderId="29" fillId="9" fontId="2" numFmtId="0" xfId="0" applyAlignment="1" applyBorder="1" applyFont="1">
      <alignment horizontal="center" readingOrder="0" vertical="center"/>
    </xf>
    <xf borderId="8" fillId="0" fontId="4" numFmtId="167" xfId="0" applyAlignment="1" applyBorder="1" applyFont="1" applyNumberFormat="1">
      <alignment horizontal="center" shrinkToFit="0" vertical="center" wrapText="0"/>
    </xf>
    <xf borderId="13" fillId="0" fontId="4" numFmtId="168" xfId="0" applyAlignment="1" applyBorder="1" applyFont="1" applyNumberFormat="1">
      <alignment horizontal="center" readingOrder="0" shrinkToFit="0" vertical="center" wrapText="0"/>
    </xf>
    <xf borderId="13" fillId="0" fontId="4" numFmtId="168" xfId="0" applyAlignment="1" applyBorder="1" applyFont="1" applyNumberFormat="1">
      <alignment horizontal="center" shrinkToFit="0" vertical="center" wrapText="0"/>
    </xf>
    <xf borderId="36" fillId="3" fontId="1" numFmtId="0" xfId="0" applyAlignment="1" applyBorder="1" applyFont="1">
      <alignment vertical="center"/>
    </xf>
    <xf borderId="37" fillId="3" fontId="4" numFmtId="0" xfId="0" applyBorder="1" applyFont="1"/>
    <xf borderId="2" fillId="0" fontId="7" numFmtId="0" xfId="0" applyAlignment="1" applyBorder="1" applyFont="1">
      <alignment horizontal="left" shrinkToFit="0" vertical="center" wrapText="1"/>
    </xf>
    <xf borderId="15" fillId="11" fontId="10" numFmtId="0" xfId="0" applyAlignment="1" applyBorder="1" applyFont="1">
      <alignment horizontal="center" vertical="center"/>
    </xf>
    <xf borderId="16" fillId="12" fontId="1" numFmtId="0" xfId="0" applyAlignment="1" applyBorder="1" applyFont="1">
      <alignment horizontal="center" vertical="center"/>
    </xf>
    <xf borderId="2" fillId="0" fontId="9" numFmtId="49" xfId="0" applyAlignment="1" applyBorder="1" applyFont="1" applyNumberFormat="1">
      <alignment horizontal="center" shrinkToFit="0" vertical="center" wrapText="0"/>
    </xf>
    <xf borderId="38" fillId="0" fontId="7" numFmtId="0" xfId="0" applyAlignment="1" applyBorder="1" applyFont="1">
      <alignment horizontal="left" readingOrder="0" shrinkToFit="0" vertical="center" wrapText="1"/>
    </xf>
    <xf borderId="39" fillId="5" fontId="4" numFmtId="0" xfId="0" applyBorder="1" applyFont="1"/>
    <xf borderId="8" fillId="0" fontId="4" numFmtId="0" xfId="0" applyAlignment="1" applyBorder="1" applyFont="1">
      <alignment horizontal="center" readingOrder="0" shrinkToFit="0" vertical="center" wrapText="0"/>
    </xf>
    <xf borderId="8" fillId="0" fontId="7" numFmtId="0" xfId="0" applyAlignment="1" applyBorder="1" applyFont="1">
      <alignment horizontal="center" readingOrder="0" shrinkToFit="0" vertical="center" wrapText="1"/>
    </xf>
    <xf borderId="18" fillId="11" fontId="1" numFmtId="0" xfId="0" applyAlignment="1" applyBorder="1" applyFont="1">
      <alignment vertical="center"/>
    </xf>
    <xf borderId="5" fillId="0" fontId="7" numFmtId="0" xfId="0" applyAlignment="1" applyBorder="1" applyFont="1">
      <alignment horizontal="left" readingOrder="0" shrinkToFit="0" vertical="center" wrapText="1"/>
    </xf>
    <xf borderId="40" fillId="11" fontId="4" numFmtId="0" xfId="0" applyBorder="1" applyFont="1"/>
    <xf borderId="0" fillId="12" fontId="1" numFmtId="0" xfId="0" applyAlignment="1" applyFont="1">
      <alignment vertical="center"/>
    </xf>
    <xf borderId="0" fillId="12" fontId="4" numFmtId="0" xfId="0" applyFont="1"/>
    <xf borderId="16" fillId="0" fontId="7" numFmtId="0" xfId="0" applyAlignment="1" applyBorder="1" applyFont="1">
      <alignment horizontal="center" vertical="center"/>
    </xf>
    <xf borderId="41" fillId="0" fontId="7" numFmtId="0" xfId="0" applyAlignment="1" applyBorder="1" applyFont="1">
      <alignment horizontal="left" vertical="center"/>
    </xf>
    <xf borderId="42" fillId="0" fontId="5" numFmtId="0" xfId="0" applyBorder="1" applyFont="1"/>
    <xf borderId="8" fillId="0" fontId="19" numFmtId="49" xfId="0" applyAlignment="1" applyBorder="1" applyFont="1" applyNumberFormat="1">
      <alignment horizontal="center" readingOrder="0" shrinkToFit="0" vertical="center" wrapText="0"/>
    </xf>
    <xf borderId="8" fillId="0" fontId="4" numFmtId="171" xfId="0" applyAlignment="1" applyBorder="1" applyFont="1" applyNumberFormat="1">
      <alignment horizontal="center" readingOrder="0" shrinkToFit="0" vertical="center" wrapText="0"/>
    </xf>
    <xf borderId="19" fillId="0" fontId="7" numFmtId="0" xfId="0" applyAlignment="1" applyBorder="1" applyFont="1">
      <alignment horizontal="left" shrinkToFit="0" vertical="center" wrapText="1"/>
    </xf>
    <xf borderId="43" fillId="0" fontId="5" numFmtId="0" xfId="0" applyBorder="1" applyFont="1"/>
    <xf borderId="44" fillId="0" fontId="5" numFmtId="0" xfId="0" applyBorder="1" applyFont="1"/>
    <xf borderId="34" fillId="2" fontId="1" numFmtId="0" xfId="0" applyAlignment="1" applyBorder="1" applyFont="1">
      <alignment vertical="center"/>
    </xf>
    <xf borderId="45" fillId="2" fontId="4" numFmtId="0" xfId="0" applyBorder="1" applyFont="1"/>
    <xf borderId="34" fillId="0" fontId="4" numFmtId="0" xfId="0" applyAlignment="1" applyBorder="1" applyFont="1">
      <alignment shrinkToFit="0" vertical="center" wrapText="0"/>
    </xf>
    <xf borderId="46" fillId="0" fontId="5" numFmtId="0" xfId="0" applyBorder="1" applyFont="1"/>
    <xf borderId="45" fillId="0" fontId="5" numFmtId="0" xfId="0" applyBorder="1" applyFont="1"/>
    <xf borderId="35" fillId="0" fontId="4" numFmtId="0" xfId="0" applyAlignment="1" applyBorder="1" applyFont="1">
      <alignment shrinkToFit="0" vertical="center" wrapText="1"/>
    </xf>
    <xf borderId="47" fillId="0" fontId="5" numFmtId="0" xfId="0" applyBorder="1" applyFont="1"/>
    <xf borderId="48" fillId="0" fontId="5" numFmtId="0" xfId="0" applyBorder="1" applyFont="1"/>
    <xf borderId="2" fillId="0" fontId="7" numFmtId="0" xfId="0" applyAlignment="1" applyBorder="1" applyFont="1">
      <alignment horizontal="left" readingOrder="0" shrinkToFit="0" vertical="center" wrapText="1"/>
    </xf>
    <xf borderId="49" fillId="0" fontId="5" numFmtId="0" xfId="0" applyBorder="1" applyFont="1"/>
    <xf borderId="50" fillId="0" fontId="5" numFmtId="0" xfId="0" applyBorder="1" applyFont="1"/>
    <xf borderId="34" fillId="0" fontId="4" numFmtId="164" xfId="0" applyAlignment="1" applyBorder="1" applyFont="1" applyNumberFormat="1">
      <alignment horizontal="left" shrinkToFit="0" vertical="center" wrapText="0"/>
    </xf>
    <xf borderId="33" fillId="0" fontId="5" numFmtId="0" xfId="0" applyBorder="1" applyFont="1"/>
    <xf borderId="51" fillId="0" fontId="5" numFmtId="0" xfId="0" applyBorder="1" applyFont="1"/>
    <xf borderId="52" fillId="0" fontId="5" numFmtId="0" xfId="0" applyBorder="1" applyFont="1"/>
    <xf borderId="7" fillId="0" fontId="4" numFmtId="172" xfId="0" applyAlignment="1" applyBorder="1" applyFont="1" applyNumberFormat="1">
      <alignment horizontal="center" readingOrder="0" shrinkToFit="0" vertical="center" wrapText="0"/>
    </xf>
    <xf borderId="7" fillId="0" fontId="4" numFmtId="172" xfId="0" applyAlignment="1" applyBorder="1" applyFont="1" applyNumberFormat="1">
      <alignment horizontal="center" shrinkToFit="0" vertical="center" wrapText="0"/>
    </xf>
    <xf borderId="7" fillId="0" fontId="4" numFmtId="172" xfId="0" applyAlignment="1" applyBorder="1" applyFont="1" applyNumberFormat="1">
      <alignment horizontal="center" readingOrder="0" shrinkToFit="0" vertical="center" wrapText="0"/>
    </xf>
    <xf borderId="7" fillId="0" fontId="4" numFmtId="172" xfId="0" applyAlignment="1" applyBorder="1" applyFont="1" applyNumberFormat="1">
      <alignment horizontal="center" shrinkToFit="0" vertical="center" wrapText="0"/>
    </xf>
    <xf borderId="16" fillId="0" fontId="7" numFmtId="0" xfId="0" applyAlignment="1" applyBorder="1" applyFont="1">
      <alignment horizontal="center" readingOrder="0" vertical="center"/>
    </xf>
    <xf borderId="41" fillId="0" fontId="7" numFmtId="0" xfId="0" applyAlignment="1" applyBorder="1" applyFont="1">
      <alignment horizontal="left" readingOrder="0" vertical="center"/>
    </xf>
    <xf borderId="35" fillId="0" fontId="4" numFmtId="0" xfId="0" applyAlignment="1" applyBorder="1" applyFont="1">
      <alignment readingOrder="0" shrinkToFit="0" vertical="center" wrapText="1"/>
    </xf>
    <xf borderId="34" fillId="0" fontId="4" numFmtId="14" xfId="0" applyAlignment="1" applyBorder="1" applyFont="1" applyNumberFormat="1">
      <alignment horizontal="left" readingOrder="0"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0.xml.rels><?xml version="1.0" encoding="UTF-8" standalone="yes"?><Relationships xmlns="http://schemas.openxmlformats.org/package/2006/relationships"><Relationship Id="rId11" Type="http://schemas.openxmlformats.org/officeDocument/2006/relationships/image" Target="../media/image11.jpg"/><Relationship Id="rId10" Type="http://schemas.openxmlformats.org/officeDocument/2006/relationships/image" Target="../media/image12.jpg"/><Relationship Id="rId13" Type="http://schemas.openxmlformats.org/officeDocument/2006/relationships/image" Target="../media/image6.jpg"/><Relationship Id="rId12" Type="http://schemas.openxmlformats.org/officeDocument/2006/relationships/image" Target="../media/image7.jpg"/><Relationship Id="rId1" Type="http://schemas.openxmlformats.org/officeDocument/2006/relationships/image" Target="../media/image5.jpg"/><Relationship Id="rId2" Type="http://schemas.openxmlformats.org/officeDocument/2006/relationships/image" Target="../media/image4.jpg"/><Relationship Id="rId3" Type="http://schemas.openxmlformats.org/officeDocument/2006/relationships/image" Target="../media/image2.jpg"/><Relationship Id="rId4" Type="http://schemas.openxmlformats.org/officeDocument/2006/relationships/image" Target="../media/image10.jpg"/><Relationship Id="rId9" Type="http://schemas.openxmlformats.org/officeDocument/2006/relationships/image" Target="../media/image15.jpg"/><Relationship Id="rId15" Type="http://schemas.openxmlformats.org/officeDocument/2006/relationships/image" Target="../media/image8.jpg"/><Relationship Id="rId14" Type="http://schemas.openxmlformats.org/officeDocument/2006/relationships/image" Target="../media/image3.jpg"/><Relationship Id="rId5" Type="http://schemas.openxmlformats.org/officeDocument/2006/relationships/image" Target="../media/image13.jpg"/><Relationship Id="rId6" Type="http://schemas.openxmlformats.org/officeDocument/2006/relationships/image" Target="../media/image9.jpg"/><Relationship Id="rId7" Type="http://schemas.openxmlformats.org/officeDocument/2006/relationships/image" Target="../media/image14.jpg"/><Relationship Id="rId8" Type="http://schemas.openxmlformats.org/officeDocument/2006/relationships/image" Target="../media/image1.jpg"/></Relationships>
</file>

<file path=xl/drawings/_rels/drawing2.xml.rels><?xml version="1.0" encoding="UTF-8" standalone="yes"?><Relationships xmlns="http://schemas.openxmlformats.org/package/2006/relationships"><Relationship Id="rId11" Type="http://schemas.openxmlformats.org/officeDocument/2006/relationships/image" Target="../media/image11.jpg"/><Relationship Id="rId10" Type="http://schemas.openxmlformats.org/officeDocument/2006/relationships/image" Target="../media/image12.jpg"/><Relationship Id="rId13" Type="http://schemas.openxmlformats.org/officeDocument/2006/relationships/image" Target="../media/image6.jpg"/><Relationship Id="rId12" Type="http://schemas.openxmlformats.org/officeDocument/2006/relationships/image" Target="../media/image7.jpg"/><Relationship Id="rId1" Type="http://schemas.openxmlformats.org/officeDocument/2006/relationships/image" Target="../media/image5.jpg"/><Relationship Id="rId2" Type="http://schemas.openxmlformats.org/officeDocument/2006/relationships/image" Target="../media/image4.jpg"/><Relationship Id="rId3" Type="http://schemas.openxmlformats.org/officeDocument/2006/relationships/image" Target="../media/image2.jpg"/><Relationship Id="rId4" Type="http://schemas.openxmlformats.org/officeDocument/2006/relationships/image" Target="../media/image10.jpg"/><Relationship Id="rId9" Type="http://schemas.openxmlformats.org/officeDocument/2006/relationships/image" Target="../media/image15.jpg"/><Relationship Id="rId15" Type="http://schemas.openxmlformats.org/officeDocument/2006/relationships/image" Target="../media/image8.jpg"/><Relationship Id="rId14" Type="http://schemas.openxmlformats.org/officeDocument/2006/relationships/image" Target="../media/image3.jpg"/><Relationship Id="rId5" Type="http://schemas.openxmlformats.org/officeDocument/2006/relationships/image" Target="../media/image13.jpg"/><Relationship Id="rId6" Type="http://schemas.openxmlformats.org/officeDocument/2006/relationships/image" Target="../media/image9.jpg"/><Relationship Id="rId7" Type="http://schemas.openxmlformats.org/officeDocument/2006/relationships/image" Target="../media/image14.jpg"/><Relationship Id="rId8"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00100"/>
    <xdr:pic>
      <xdr:nvPicPr>
        <xdr:cNvPr id="0" name="image5.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800100"/>
    <xdr:pic>
      <xdr:nvPicPr>
        <xdr:cNvPr id="0" name="image4.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00100"/>
    <xdr:pic>
      <xdr:nvPicPr>
        <xdr:cNvPr id="0" name="image2.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800100"/>
    <xdr:pic>
      <xdr:nvPicPr>
        <xdr:cNvPr id="0" name="image10.jpg"/>
        <xdr:cNvPicPr preferRelativeResize="0"/>
      </xdr:nvPicPr>
      <xdr:blipFill>
        <a:blip cstate="print" r:embed="rId4"/>
        <a:stretch>
          <a:fillRect/>
        </a:stretch>
      </xdr:blipFill>
      <xdr:spPr>
        <a:prstGeom prst="rect">
          <a:avLst/>
        </a:prstGeom>
        <a:noFill/>
      </xdr:spPr>
    </xdr:pic>
    <xdr:clientData fLocksWithSheet="0"/>
  </xdr:oneCellAnchor>
  <xdr:oneCellAnchor>
    <xdr:from>
      <xdr:col>6</xdr:col>
      <xdr:colOff>0</xdr:colOff>
      <xdr:row>3</xdr:row>
      <xdr:rowOff>0</xdr:rowOff>
    </xdr:from>
    <xdr:ext cx="1247775" cy="800100"/>
    <xdr:pic>
      <xdr:nvPicPr>
        <xdr:cNvPr id="0" name="image13.jpg"/>
        <xdr:cNvPicPr preferRelativeResize="0"/>
      </xdr:nvPicPr>
      <xdr:blipFill>
        <a:blip cstate="print" r:embed="rId5"/>
        <a:stretch>
          <a:fillRect/>
        </a:stretch>
      </xdr:blipFill>
      <xdr:spPr>
        <a:prstGeom prst="rect">
          <a:avLst/>
        </a:prstGeom>
        <a:noFill/>
      </xdr:spPr>
    </xdr:pic>
    <xdr:clientData fLocksWithSheet="0"/>
  </xdr:oneCellAnchor>
  <xdr:oneCellAnchor>
    <xdr:from>
      <xdr:col>1</xdr:col>
      <xdr:colOff>0</xdr:colOff>
      <xdr:row>5</xdr:row>
      <xdr:rowOff>0</xdr:rowOff>
    </xdr:from>
    <xdr:ext cx="1247775" cy="800100"/>
    <xdr:pic>
      <xdr:nvPicPr>
        <xdr:cNvPr id="0" name="image9.jpg"/>
        <xdr:cNvPicPr preferRelativeResize="0"/>
      </xdr:nvPicPr>
      <xdr:blipFill>
        <a:blip cstate="print" r:embed="rId6"/>
        <a:stretch>
          <a:fillRect/>
        </a:stretch>
      </xdr:blipFill>
      <xdr:spPr>
        <a:prstGeom prst="rect">
          <a:avLst/>
        </a:prstGeom>
        <a:noFill/>
      </xdr:spPr>
    </xdr:pic>
    <xdr:clientData fLocksWithSheet="0"/>
  </xdr:oneCellAnchor>
  <xdr:oneCellAnchor>
    <xdr:from>
      <xdr:col>2</xdr:col>
      <xdr:colOff>0</xdr:colOff>
      <xdr:row>5</xdr:row>
      <xdr:rowOff>0</xdr:rowOff>
    </xdr:from>
    <xdr:ext cx="1247775" cy="800100"/>
    <xdr:pic>
      <xdr:nvPicPr>
        <xdr:cNvPr id="0" name="image14.jpg"/>
        <xdr:cNvPicPr preferRelativeResize="0"/>
      </xdr:nvPicPr>
      <xdr:blipFill>
        <a:blip cstate="print" r:embed="rId7"/>
        <a:stretch>
          <a:fillRect/>
        </a:stretch>
      </xdr:blipFill>
      <xdr:spPr>
        <a:prstGeom prst="rect">
          <a:avLst/>
        </a:prstGeom>
        <a:noFill/>
      </xdr:spPr>
    </xdr:pic>
    <xdr:clientData fLocksWithSheet="0"/>
  </xdr:oneCellAnchor>
  <xdr:oneCellAnchor>
    <xdr:from>
      <xdr:col>3</xdr:col>
      <xdr:colOff>0</xdr:colOff>
      <xdr:row>5</xdr:row>
      <xdr:rowOff>0</xdr:rowOff>
    </xdr:from>
    <xdr:ext cx="1247775" cy="800100"/>
    <xdr:pic>
      <xdr:nvPicPr>
        <xdr:cNvPr id="0" name="image1.jpg"/>
        <xdr:cNvPicPr preferRelativeResize="0"/>
      </xdr:nvPicPr>
      <xdr:blipFill>
        <a:blip cstate="print" r:embed="rId8"/>
        <a:stretch>
          <a:fillRect/>
        </a:stretch>
      </xdr:blipFill>
      <xdr:spPr>
        <a:prstGeom prst="rect">
          <a:avLst/>
        </a:prstGeom>
        <a:noFill/>
      </xdr:spPr>
    </xdr:pic>
    <xdr:clientData fLocksWithSheet="0"/>
  </xdr:oneCellAnchor>
  <xdr:oneCellAnchor>
    <xdr:from>
      <xdr:col>4</xdr:col>
      <xdr:colOff>0</xdr:colOff>
      <xdr:row>5</xdr:row>
      <xdr:rowOff>0</xdr:rowOff>
    </xdr:from>
    <xdr:ext cx="1247775" cy="800100"/>
    <xdr:pic>
      <xdr:nvPicPr>
        <xdr:cNvPr id="0" name="image1.jpg"/>
        <xdr:cNvPicPr preferRelativeResize="0"/>
      </xdr:nvPicPr>
      <xdr:blipFill>
        <a:blip cstate="print" r:embed="rId8"/>
        <a:stretch>
          <a:fillRect/>
        </a:stretch>
      </xdr:blipFill>
      <xdr:spPr>
        <a:prstGeom prst="rect">
          <a:avLst/>
        </a:prstGeom>
        <a:noFill/>
      </xdr:spPr>
    </xdr:pic>
    <xdr:clientData fLocksWithSheet="0"/>
  </xdr:oneCellAnchor>
  <xdr:oneCellAnchor>
    <xdr:from>
      <xdr:col>5</xdr:col>
      <xdr:colOff>0</xdr:colOff>
      <xdr:row>5</xdr:row>
      <xdr:rowOff>0</xdr:rowOff>
    </xdr:from>
    <xdr:ext cx="1247775" cy="800100"/>
    <xdr:pic>
      <xdr:nvPicPr>
        <xdr:cNvPr id="0" name="image15.jpg"/>
        <xdr:cNvPicPr preferRelativeResize="0"/>
      </xdr:nvPicPr>
      <xdr:blipFill>
        <a:blip cstate="print" r:embed="rId9"/>
        <a:stretch>
          <a:fillRect/>
        </a:stretch>
      </xdr:blipFill>
      <xdr:spPr>
        <a:prstGeom prst="rect">
          <a:avLst/>
        </a:prstGeom>
        <a:noFill/>
      </xdr:spPr>
    </xdr:pic>
    <xdr:clientData fLocksWithSheet="0"/>
  </xdr:oneCellAnchor>
  <xdr:oneCellAnchor>
    <xdr:from>
      <xdr:col>6</xdr:col>
      <xdr:colOff>0</xdr:colOff>
      <xdr:row>5</xdr:row>
      <xdr:rowOff>0</xdr:rowOff>
    </xdr:from>
    <xdr:ext cx="1247775" cy="800100"/>
    <xdr:pic>
      <xdr:nvPicPr>
        <xdr:cNvPr id="0" name="image12.jpg"/>
        <xdr:cNvPicPr preferRelativeResize="0"/>
      </xdr:nvPicPr>
      <xdr:blipFill>
        <a:blip cstate="print" r:embed="rId10"/>
        <a:stretch>
          <a:fillRect/>
        </a:stretch>
      </xdr:blipFill>
      <xdr:spPr>
        <a:prstGeom prst="rect">
          <a:avLst/>
        </a:prstGeom>
        <a:noFill/>
      </xdr:spPr>
    </xdr:pic>
    <xdr:clientData fLocksWithSheet="0"/>
  </xdr:oneCellAnchor>
  <xdr:oneCellAnchor>
    <xdr:from>
      <xdr:col>1</xdr:col>
      <xdr:colOff>0</xdr:colOff>
      <xdr:row>7</xdr:row>
      <xdr:rowOff>0</xdr:rowOff>
    </xdr:from>
    <xdr:ext cx="1247775" cy="800100"/>
    <xdr:pic>
      <xdr:nvPicPr>
        <xdr:cNvPr id="0" name="image11.jpg"/>
        <xdr:cNvPicPr preferRelativeResize="0"/>
      </xdr:nvPicPr>
      <xdr:blipFill>
        <a:blip cstate="print" r:embed="rId11"/>
        <a:stretch>
          <a:fillRect/>
        </a:stretch>
      </xdr:blipFill>
      <xdr:spPr>
        <a:prstGeom prst="rect">
          <a:avLst/>
        </a:prstGeom>
        <a:noFill/>
      </xdr:spPr>
    </xdr:pic>
    <xdr:clientData fLocksWithSheet="0"/>
  </xdr:oneCellAnchor>
  <xdr:oneCellAnchor>
    <xdr:from>
      <xdr:col>2</xdr:col>
      <xdr:colOff>0</xdr:colOff>
      <xdr:row>7</xdr:row>
      <xdr:rowOff>0</xdr:rowOff>
    </xdr:from>
    <xdr:ext cx="1247775" cy="800100"/>
    <xdr:pic>
      <xdr:nvPicPr>
        <xdr:cNvPr id="0" name="image11.jpg"/>
        <xdr:cNvPicPr preferRelativeResize="0"/>
      </xdr:nvPicPr>
      <xdr:blipFill>
        <a:blip cstate="print" r:embed="rId11"/>
        <a:stretch>
          <a:fillRect/>
        </a:stretch>
      </xdr:blipFill>
      <xdr:spPr>
        <a:prstGeom prst="rect">
          <a:avLst/>
        </a:prstGeom>
        <a:noFill/>
      </xdr:spPr>
    </xdr:pic>
    <xdr:clientData fLocksWithSheet="0"/>
  </xdr:oneCellAnchor>
  <xdr:oneCellAnchor>
    <xdr:from>
      <xdr:col>3</xdr:col>
      <xdr:colOff>0</xdr:colOff>
      <xdr:row>7</xdr:row>
      <xdr:rowOff>0</xdr:rowOff>
    </xdr:from>
    <xdr:ext cx="1247775" cy="800100"/>
    <xdr:pic>
      <xdr:nvPicPr>
        <xdr:cNvPr id="0" name="image7.jpg"/>
        <xdr:cNvPicPr preferRelativeResize="0"/>
      </xdr:nvPicPr>
      <xdr:blipFill>
        <a:blip cstate="print" r:embed="rId12"/>
        <a:stretch>
          <a:fillRect/>
        </a:stretch>
      </xdr:blipFill>
      <xdr:spPr>
        <a:prstGeom prst="rect">
          <a:avLst/>
        </a:prstGeom>
        <a:noFill/>
      </xdr:spPr>
    </xdr:pic>
    <xdr:clientData fLocksWithSheet="0"/>
  </xdr:oneCellAnchor>
  <xdr:oneCellAnchor>
    <xdr:from>
      <xdr:col>4</xdr:col>
      <xdr:colOff>0</xdr:colOff>
      <xdr:row>7</xdr:row>
      <xdr:rowOff>0</xdr:rowOff>
    </xdr:from>
    <xdr:ext cx="1247775" cy="800100"/>
    <xdr:pic>
      <xdr:nvPicPr>
        <xdr:cNvPr id="0" name="image6.jpg"/>
        <xdr:cNvPicPr preferRelativeResize="0"/>
      </xdr:nvPicPr>
      <xdr:blipFill>
        <a:blip cstate="print" r:embed="rId13"/>
        <a:stretch>
          <a:fillRect/>
        </a:stretch>
      </xdr:blipFill>
      <xdr:spPr>
        <a:prstGeom prst="rect">
          <a:avLst/>
        </a:prstGeom>
        <a:noFill/>
      </xdr:spPr>
    </xdr:pic>
    <xdr:clientData fLocksWithSheet="0"/>
  </xdr:oneCellAnchor>
  <xdr:oneCellAnchor>
    <xdr:from>
      <xdr:col>5</xdr:col>
      <xdr:colOff>0</xdr:colOff>
      <xdr:row>7</xdr:row>
      <xdr:rowOff>0</xdr:rowOff>
    </xdr:from>
    <xdr:ext cx="1247775" cy="800100"/>
    <xdr:pic>
      <xdr:nvPicPr>
        <xdr:cNvPr id="0" name="image3.jpg"/>
        <xdr:cNvPicPr preferRelativeResize="0"/>
      </xdr:nvPicPr>
      <xdr:blipFill>
        <a:blip cstate="print" r:embed="rId14"/>
        <a:stretch>
          <a:fillRect/>
        </a:stretch>
      </xdr:blipFill>
      <xdr:spPr>
        <a:prstGeom prst="rect">
          <a:avLst/>
        </a:prstGeom>
        <a:noFill/>
      </xdr:spPr>
    </xdr:pic>
    <xdr:clientData fLocksWithSheet="0"/>
  </xdr:oneCellAnchor>
  <xdr:oneCellAnchor>
    <xdr:from>
      <xdr:col>6</xdr:col>
      <xdr:colOff>0</xdr:colOff>
      <xdr:row>7</xdr:row>
      <xdr:rowOff>0</xdr:rowOff>
    </xdr:from>
    <xdr:ext cx="1247775" cy="800100"/>
    <xdr:pic>
      <xdr:nvPicPr>
        <xdr:cNvPr id="0" name="image8.jpg"/>
        <xdr:cNvPicPr preferRelativeResize="0"/>
      </xdr:nvPicPr>
      <xdr:blipFill>
        <a:blip cstate="print" r:embed="rId15"/>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00100"/>
    <xdr:pic>
      <xdr:nvPicPr>
        <xdr:cNvPr id="0" name="image5.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800100"/>
    <xdr:pic>
      <xdr:nvPicPr>
        <xdr:cNvPr id="0" name="image4.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00100"/>
    <xdr:pic>
      <xdr:nvPicPr>
        <xdr:cNvPr id="0" name="image2.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800100"/>
    <xdr:pic>
      <xdr:nvPicPr>
        <xdr:cNvPr id="0" name="image10.jpg"/>
        <xdr:cNvPicPr preferRelativeResize="0"/>
      </xdr:nvPicPr>
      <xdr:blipFill>
        <a:blip cstate="print" r:embed="rId4"/>
        <a:stretch>
          <a:fillRect/>
        </a:stretch>
      </xdr:blipFill>
      <xdr:spPr>
        <a:prstGeom prst="rect">
          <a:avLst/>
        </a:prstGeom>
        <a:noFill/>
      </xdr:spPr>
    </xdr:pic>
    <xdr:clientData fLocksWithSheet="0"/>
  </xdr:oneCellAnchor>
  <xdr:oneCellAnchor>
    <xdr:from>
      <xdr:col>6</xdr:col>
      <xdr:colOff>0</xdr:colOff>
      <xdr:row>3</xdr:row>
      <xdr:rowOff>0</xdr:rowOff>
    </xdr:from>
    <xdr:ext cx="1247775" cy="800100"/>
    <xdr:pic>
      <xdr:nvPicPr>
        <xdr:cNvPr id="0" name="image13.jpg"/>
        <xdr:cNvPicPr preferRelativeResize="0"/>
      </xdr:nvPicPr>
      <xdr:blipFill>
        <a:blip cstate="print" r:embed="rId5"/>
        <a:stretch>
          <a:fillRect/>
        </a:stretch>
      </xdr:blipFill>
      <xdr:spPr>
        <a:prstGeom prst="rect">
          <a:avLst/>
        </a:prstGeom>
        <a:noFill/>
      </xdr:spPr>
    </xdr:pic>
    <xdr:clientData fLocksWithSheet="0"/>
  </xdr:oneCellAnchor>
  <xdr:oneCellAnchor>
    <xdr:from>
      <xdr:col>1</xdr:col>
      <xdr:colOff>0</xdr:colOff>
      <xdr:row>5</xdr:row>
      <xdr:rowOff>0</xdr:rowOff>
    </xdr:from>
    <xdr:ext cx="1247775" cy="800100"/>
    <xdr:pic>
      <xdr:nvPicPr>
        <xdr:cNvPr id="0" name="image9.jpg"/>
        <xdr:cNvPicPr preferRelativeResize="0"/>
      </xdr:nvPicPr>
      <xdr:blipFill>
        <a:blip cstate="print" r:embed="rId6"/>
        <a:stretch>
          <a:fillRect/>
        </a:stretch>
      </xdr:blipFill>
      <xdr:spPr>
        <a:prstGeom prst="rect">
          <a:avLst/>
        </a:prstGeom>
        <a:noFill/>
      </xdr:spPr>
    </xdr:pic>
    <xdr:clientData fLocksWithSheet="0"/>
  </xdr:oneCellAnchor>
  <xdr:oneCellAnchor>
    <xdr:from>
      <xdr:col>2</xdr:col>
      <xdr:colOff>0</xdr:colOff>
      <xdr:row>5</xdr:row>
      <xdr:rowOff>0</xdr:rowOff>
    </xdr:from>
    <xdr:ext cx="1247775" cy="800100"/>
    <xdr:pic>
      <xdr:nvPicPr>
        <xdr:cNvPr id="0" name="image14.jpg"/>
        <xdr:cNvPicPr preferRelativeResize="0"/>
      </xdr:nvPicPr>
      <xdr:blipFill>
        <a:blip cstate="print" r:embed="rId7"/>
        <a:stretch>
          <a:fillRect/>
        </a:stretch>
      </xdr:blipFill>
      <xdr:spPr>
        <a:prstGeom prst="rect">
          <a:avLst/>
        </a:prstGeom>
        <a:noFill/>
      </xdr:spPr>
    </xdr:pic>
    <xdr:clientData fLocksWithSheet="0"/>
  </xdr:oneCellAnchor>
  <xdr:oneCellAnchor>
    <xdr:from>
      <xdr:col>3</xdr:col>
      <xdr:colOff>0</xdr:colOff>
      <xdr:row>5</xdr:row>
      <xdr:rowOff>0</xdr:rowOff>
    </xdr:from>
    <xdr:ext cx="1247775" cy="800100"/>
    <xdr:pic>
      <xdr:nvPicPr>
        <xdr:cNvPr id="0" name="image1.jpg"/>
        <xdr:cNvPicPr preferRelativeResize="0"/>
      </xdr:nvPicPr>
      <xdr:blipFill>
        <a:blip cstate="print" r:embed="rId8"/>
        <a:stretch>
          <a:fillRect/>
        </a:stretch>
      </xdr:blipFill>
      <xdr:spPr>
        <a:prstGeom prst="rect">
          <a:avLst/>
        </a:prstGeom>
        <a:noFill/>
      </xdr:spPr>
    </xdr:pic>
    <xdr:clientData fLocksWithSheet="0"/>
  </xdr:oneCellAnchor>
  <xdr:oneCellAnchor>
    <xdr:from>
      <xdr:col>4</xdr:col>
      <xdr:colOff>0</xdr:colOff>
      <xdr:row>5</xdr:row>
      <xdr:rowOff>0</xdr:rowOff>
    </xdr:from>
    <xdr:ext cx="1247775" cy="800100"/>
    <xdr:pic>
      <xdr:nvPicPr>
        <xdr:cNvPr id="0" name="image1.jpg"/>
        <xdr:cNvPicPr preferRelativeResize="0"/>
      </xdr:nvPicPr>
      <xdr:blipFill>
        <a:blip cstate="print" r:embed="rId8"/>
        <a:stretch>
          <a:fillRect/>
        </a:stretch>
      </xdr:blipFill>
      <xdr:spPr>
        <a:prstGeom prst="rect">
          <a:avLst/>
        </a:prstGeom>
        <a:noFill/>
      </xdr:spPr>
    </xdr:pic>
    <xdr:clientData fLocksWithSheet="0"/>
  </xdr:oneCellAnchor>
  <xdr:oneCellAnchor>
    <xdr:from>
      <xdr:col>5</xdr:col>
      <xdr:colOff>0</xdr:colOff>
      <xdr:row>5</xdr:row>
      <xdr:rowOff>0</xdr:rowOff>
    </xdr:from>
    <xdr:ext cx="1247775" cy="800100"/>
    <xdr:pic>
      <xdr:nvPicPr>
        <xdr:cNvPr id="0" name="image15.jpg"/>
        <xdr:cNvPicPr preferRelativeResize="0"/>
      </xdr:nvPicPr>
      <xdr:blipFill>
        <a:blip cstate="print" r:embed="rId9"/>
        <a:stretch>
          <a:fillRect/>
        </a:stretch>
      </xdr:blipFill>
      <xdr:spPr>
        <a:prstGeom prst="rect">
          <a:avLst/>
        </a:prstGeom>
        <a:noFill/>
      </xdr:spPr>
    </xdr:pic>
    <xdr:clientData fLocksWithSheet="0"/>
  </xdr:oneCellAnchor>
  <xdr:oneCellAnchor>
    <xdr:from>
      <xdr:col>6</xdr:col>
      <xdr:colOff>0</xdr:colOff>
      <xdr:row>5</xdr:row>
      <xdr:rowOff>0</xdr:rowOff>
    </xdr:from>
    <xdr:ext cx="1247775" cy="800100"/>
    <xdr:pic>
      <xdr:nvPicPr>
        <xdr:cNvPr id="0" name="image12.jpg"/>
        <xdr:cNvPicPr preferRelativeResize="0"/>
      </xdr:nvPicPr>
      <xdr:blipFill>
        <a:blip cstate="print" r:embed="rId10"/>
        <a:stretch>
          <a:fillRect/>
        </a:stretch>
      </xdr:blipFill>
      <xdr:spPr>
        <a:prstGeom prst="rect">
          <a:avLst/>
        </a:prstGeom>
        <a:noFill/>
      </xdr:spPr>
    </xdr:pic>
    <xdr:clientData fLocksWithSheet="0"/>
  </xdr:oneCellAnchor>
  <xdr:oneCellAnchor>
    <xdr:from>
      <xdr:col>1</xdr:col>
      <xdr:colOff>0</xdr:colOff>
      <xdr:row>7</xdr:row>
      <xdr:rowOff>0</xdr:rowOff>
    </xdr:from>
    <xdr:ext cx="1247775" cy="800100"/>
    <xdr:pic>
      <xdr:nvPicPr>
        <xdr:cNvPr id="0" name="image11.jpg"/>
        <xdr:cNvPicPr preferRelativeResize="0"/>
      </xdr:nvPicPr>
      <xdr:blipFill>
        <a:blip cstate="print" r:embed="rId11"/>
        <a:stretch>
          <a:fillRect/>
        </a:stretch>
      </xdr:blipFill>
      <xdr:spPr>
        <a:prstGeom prst="rect">
          <a:avLst/>
        </a:prstGeom>
        <a:noFill/>
      </xdr:spPr>
    </xdr:pic>
    <xdr:clientData fLocksWithSheet="0"/>
  </xdr:oneCellAnchor>
  <xdr:oneCellAnchor>
    <xdr:from>
      <xdr:col>2</xdr:col>
      <xdr:colOff>0</xdr:colOff>
      <xdr:row>7</xdr:row>
      <xdr:rowOff>0</xdr:rowOff>
    </xdr:from>
    <xdr:ext cx="1247775" cy="800100"/>
    <xdr:pic>
      <xdr:nvPicPr>
        <xdr:cNvPr id="0" name="image11.jpg"/>
        <xdr:cNvPicPr preferRelativeResize="0"/>
      </xdr:nvPicPr>
      <xdr:blipFill>
        <a:blip cstate="print" r:embed="rId11"/>
        <a:stretch>
          <a:fillRect/>
        </a:stretch>
      </xdr:blipFill>
      <xdr:spPr>
        <a:prstGeom prst="rect">
          <a:avLst/>
        </a:prstGeom>
        <a:noFill/>
      </xdr:spPr>
    </xdr:pic>
    <xdr:clientData fLocksWithSheet="0"/>
  </xdr:oneCellAnchor>
  <xdr:oneCellAnchor>
    <xdr:from>
      <xdr:col>3</xdr:col>
      <xdr:colOff>0</xdr:colOff>
      <xdr:row>7</xdr:row>
      <xdr:rowOff>0</xdr:rowOff>
    </xdr:from>
    <xdr:ext cx="1247775" cy="800100"/>
    <xdr:pic>
      <xdr:nvPicPr>
        <xdr:cNvPr id="0" name="image7.jpg"/>
        <xdr:cNvPicPr preferRelativeResize="0"/>
      </xdr:nvPicPr>
      <xdr:blipFill>
        <a:blip cstate="print" r:embed="rId12"/>
        <a:stretch>
          <a:fillRect/>
        </a:stretch>
      </xdr:blipFill>
      <xdr:spPr>
        <a:prstGeom prst="rect">
          <a:avLst/>
        </a:prstGeom>
        <a:noFill/>
      </xdr:spPr>
    </xdr:pic>
    <xdr:clientData fLocksWithSheet="0"/>
  </xdr:oneCellAnchor>
  <xdr:oneCellAnchor>
    <xdr:from>
      <xdr:col>4</xdr:col>
      <xdr:colOff>0</xdr:colOff>
      <xdr:row>7</xdr:row>
      <xdr:rowOff>0</xdr:rowOff>
    </xdr:from>
    <xdr:ext cx="1247775" cy="800100"/>
    <xdr:pic>
      <xdr:nvPicPr>
        <xdr:cNvPr id="0" name="image6.jpg"/>
        <xdr:cNvPicPr preferRelativeResize="0"/>
      </xdr:nvPicPr>
      <xdr:blipFill>
        <a:blip cstate="print" r:embed="rId13"/>
        <a:stretch>
          <a:fillRect/>
        </a:stretch>
      </xdr:blipFill>
      <xdr:spPr>
        <a:prstGeom prst="rect">
          <a:avLst/>
        </a:prstGeom>
        <a:noFill/>
      </xdr:spPr>
    </xdr:pic>
    <xdr:clientData fLocksWithSheet="0"/>
  </xdr:oneCellAnchor>
  <xdr:oneCellAnchor>
    <xdr:from>
      <xdr:col>5</xdr:col>
      <xdr:colOff>0</xdr:colOff>
      <xdr:row>7</xdr:row>
      <xdr:rowOff>0</xdr:rowOff>
    </xdr:from>
    <xdr:ext cx="1247775" cy="800100"/>
    <xdr:pic>
      <xdr:nvPicPr>
        <xdr:cNvPr id="0" name="image3.jpg"/>
        <xdr:cNvPicPr preferRelativeResize="0"/>
      </xdr:nvPicPr>
      <xdr:blipFill>
        <a:blip cstate="print" r:embed="rId14"/>
        <a:stretch>
          <a:fillRect/>
        </a:stretch>
      </xdr:blipFill>
      <xdr:spPr>
        <a:prstGeom prst="rect">
          <a:avLst/>
        </a:prstGeom>
        <a:noFill/>
      </xdr:spPr>
    </xdr:pic>
    <xdr:clientData fLocksWithSheet="0"/>
  </xdr:oneCellAnchor>
  <xdr:oneCellAnchor>
    <xdr:from>
      <xdr:col>6</xdr:col>
      <xdr:colOff>0</xdr:colOff>
      <xdr:row>7</xdr:row>
      <xdr:rowOff>0</xdr:rowOff>
    </xdr:from>
    <xdr:ext cx="1247775" cy="800100"/>
    <xdr:pic>
      <xdr:nvPicPr>
        <xdr:cNvPr id="0" name="image8.jpg"/>
        <xdr:cNvPicPr preferRelativeResize="0"/>
      </xdr:nvPicPr>
      <xdr:blipFill>
        <a:blip cstate="print" r:embed="rId15"/>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114300</xdr:colOff>
      <xdr:row>0</xdr:row>
      <xdr:rowOff>171450</xdr:rowOff>
    </xdr:from>
    <xdr:ext cx="1123950" cy="390525"/>
    <xdr:sp>
      <xdr:nvSpPr>
        <xdr:cNvPr id="3" name="Shape 3"/>
        <xdr:cNvSpPr/>
      </xdr:nvSpPr>
      <xdr:spPr>
        <a:xfrm>
          <a:off x="343125" y="949275"/>
          <a:ext cx="1100700" cy="370200"/>
        </a:xfrm>
        <a:prstGeom prst="bevel">
          <a:avLst>
            <a:gd fmla="val 12500" name="adj"/>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lang="en-US" sz="1400"/>
            <a:t>更新</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1" t="str">
        <f>IFERROR(__xludf.DUMMYFUNCTION("IMPORTRANGE(""https://docs.google.com/spreadsheets/d/1vsTcEcugRZXGU84Ng3dXvNCAOD3CAaUTEbnnM7tyUJg/edit?usp=sharing"",""施設概要!A1"")"),"施設概要")</f>
        <v>施設概要</v>
      </c>
    </row>
    <row r="2" ht="22.5" customHeight="1">
      <c r="A2" s="3" t="str">
        <f>IFERROR(__xludf.DUMMYFUNCTION("IMPORTRANGE(""https://docs.google.com/spreadsheets/d/1vsTcEcugRZXGU84Ng3dXvNCAOD3CAaUTEbnnM7tyUJg/edit?usp=sharing"",""施設概要!A2"")"),"所在地")</f>
        <v>所在地</v>
      </c>
      <c r="B2" s="5" t="s">
        <v>0</v>
      </c>
      <c r="C2" s="8" t="s">
        <v>1</v>
      </c>
    </row>
    <row r="3" ht="22.5" customHeight="1">
      <c r="A3" s="3" t="str">
        <f>IFERROR(__xludf.DUMMYFUNCTION("IMPORTRANGE(""https://docs.google.com/spreadsheets/d/1vsTcEcugRZXGU84Ng3dXvNCAOD3CAaUTEbnnM7tyUJg/edit?usp=sharing"",""施設概要!A3"")"),"給食部門名")</f>
        <v>給食部門名</v>
      </c>
      <c r="B3" s="5" t="s">
        <v>4</v>
      </c>
      <c r="C3" s="11"/>
    </row>
    <row r="4" ht="22.5" customHeight="1">
      <c r="A4" s="3" t="str">
        <f>IFERROR(__xludf.DUMMYFUNCTION("IMPORTRANGE(""https://docs.google.com/spreadsheets/d/1vsTcEcugRZXGU84Ng3dXvNCAOD3CAaUTEbnnM7tyUJg/edit?usp=sharing"",""施設概要!A4"")"),"電話")</f>
        <v>電話</v>
      </c>
      <c r="B4" s="5" t="s">
        <v>7</v>
      </c>
      <c r="C4" s="11"/>
    </row>
    <row r="5" ht="22.5" customHeight="1">
      <c r="A5" s="3" t="str">
        <f>IFERROR(__xludf.DUMMYFUNCTION("IMPORTRANGE(""https://docs.google.com/spreadsheets/d/1vsTcEcugRZXGU84Ng3dXvNCAOD3CAaUTEbnnM7tyUJg/edit?usp=sharing"",""施設概要!A5"")"),"FAX")</f>
        <v>FAX</v>
      </c>
      <c r="B5" s="5" t="s">
        <v>8</v>
      </c>
      <c r="C5" s="11"/>
    </row>
    <row r="6" ht="22.5" customHeight="1">
      <c r="A6" s="18" t="str">
        <f>IFERROR(__xludf.DUMMYFUNCTION("IMPORTRANGE(""https://docs.google.com/spreadsheets/d/1vsTcEcugRZXGU84Ng3dXvNCAOD3CAaUTEbnnM7tyUJg/edit?usp=sharing"",""施設概要!A6"")"),"更新日")</f>
        <v>更新日</v>
      </c>
      <c r="B6" s="19">
        <v>46117.644049027775</v>
      </c>
      <c r="C6" s="20"/>
    </row>
  </sheetData>
  <mergeCells count="1">
    <mergeCell ref="C2:C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91" t="str">
        <f>IFERROR(__xludf.DUMMYFUNCTION("IMPORTRANGE(""https://docs.google.com/spreadsheets/d/1vsTcEcugRZXGU84Ng3dXvNCAOD3CAaUTEbnnM7tyUJg/edit?usp=sharing"",""おかず形態一覧表!A1"")"),"1. おかず形態一覧表")</f>
        <v>1. おかず形態一覧表</v>
      </c>
      <c r="B1" s="92"/>
      <c r="C1" s="92"/>
      <c r="D1" s="92"/>
      <c r="E1" s="92"/>
      <c r="F1" s="92"/>
      <c r="G1" s="92"/>
      <c r="H1" s="92"/>
    </row>
    <row r="2" ht="22.5" customHeight="1">
      <c r="A2" s="14" t="str">
        <f>IFERROR(__xludf.DUMMYFUNCTION("IMPORTRANGE(""https://docs.google.com/spreadsheets/d/1vsTcEcugRZXGU84Ng3dXvNCAOD3CAaUTEbnnM7tyUJg/edit?usp=sharing"",""おかず形態一覧表!A2"")"),"食種名称")</f>
        <v>食種名称</v>
      </c>
      <c r="B2" s="17" t="s">
        <v>9</v>
      </c>
      <c r="C2" s="17" t="s">
        <v>10</v>
      </c>
      <c r="D2" s="17" t="s">
        <v>11</v>
      </c>
      <c r="E2" s="17" t="s">
        <v>12</v>
      </c>
      <c r="F2" s="17" t="s">
        <v>13</v>
      </c>
      <c r="G2" s="17" t="s">
        <v>14</v>
      </c>
      <c r="H2" s="17"/>
    </row>
    <row r="3" ht="18.75" customHeight="1">
      <c r="A3" s="22" t="str">
        <f>IFERROR(__xludf.DUMMYFUNCTION("IMPORTRANGE(""https://docs.google.com/spreadsheets/d/1vsTcEcugRZXGU84Ng3dXvNCAOD3CAaUTEbnnM7tyUJg/edit?usp=sharing"",""おかず形態一覧表!A3"")"),"肉のおかず")</f>
        <v>肉のおかず</v>
      </c>
      <c r="B3" s="24" t="s">
        <v>19</v>
      </c>
      <c r="C3" s="24" t="s">
        <v>19</v>
      </c>
      <c r="D3" s="24" t="s">
        <v>19</v>
      </c>
      <c r="E3" s="24" t="s">
        <v>19</v>
      </c>
      <c r="F3" s="24"/>
      <c r="G3" s="24" t="s">
        <v>19</v>
      </c>
      <c r="H3" s="24"/>
    </row>
    <row r="4" ht="67.5" customHeight="1">
      <c r="A4" s="32" t="str">
        <f>IFERROR(__xludf.DUMMYFUNCTION("IMPORTRANGE(""https://docs.google.com/spreadsheets/d/1vsTcEcugRZXGU84Ng3dXvNCAOD3CAaUTEbnnM7tyUJg/edit?usp=sharing"",""おかず形態一覧表!A4"")"),"画像")</f>
        <v>画像</v>
      </c>
      <c r="B4" s="33"/>
      <c r="C4" s="33"/>
      <c r="D4" s="33"/>
      <c r="E4" s="33"/>
      <c r="F4" s="33"/>
      <c r="G4" s="33"/>
      <c r="H4" s="33"/>
    </row>
    <row r="5" ht="18.75" customHeight="1">
      <c r="A5" s="22" t="str">
        <f>IFERROR(__xludf.DUMMYFUNCTION("IMPORTRANGE(""https://docs.google.com/spreadsheets/d/1vsTcEcugRZXGU84Ng3dXvNCAOD3CAaUTEbnnM7tyUJg/edit?usp=sharing"",""おかず形態一覧表!A5"")"),"魚のおかず")</f>
        <v>魚のおかず</v>
      </c>
      <c r="B5" s="24" t="s">
        <v>23</v>
      </c>
      <c r="C5" s="24" t="s">
        <v>23</v>
      </c>
      <c r="D5" s="24" t="s">
        <v>23</v>
      </c>
      <c r="E5" s="24" t="s">
        <v>23</v>
      </c>
      <c r="F5" s="24" t="s">
        <v>24</v>
      </c>
      <c r="G5" s="24" t="s">
        <v>23</v>
      </c>
      <c r="H5" s="24"/>
    </row>
    <row r="6" ht="67.5" customHeight="1">
      <c r="A6" s="32" t="str">
        <f>IFERROR(__xludf.DUMMYFUNCTION("IMPORTRANGE(""https://docs.google.com/spreadsheets/d/1vsTcEcugRZXGU84Ng3dXvNCAOD3CAaUTEbnnM7tyUJg/edit?usp=sharing"",""おかず形態一覧表!A6"")"),"画像")</f>
        <v>画像</v>
      </c>
      <c r="B6" s="42"/>
      <c r="C6" s="33"/>
      <c r="D6" s="33"/>
      <c r="E6" s="33"/>
      <c r="F6" s="33"/>
      <c r="G6" s="33"/>
      <c r="H6" s="33"/>
    </row>
    <row r="7" ht="18.75" customHeight="1">
      <c r="A7" s="22" t="str">
        <f>IFERROR(__xludf.DUMMYFUNCTION("IMPORTRANGE(""https://docs.google.com/spreadsheets/d/1vsTcEcugRZXGU84Ng3dXvNCAOD3CAaUTEbnnM7tyUJg/edit?usp=sharing"",""おかず形態一覧表!A7"")"),"野菜のおかず")</f>
        <v>野菜のおかず</v>
      </c>
      <c r="B7" s="24" t="s">
        <v>26</v>
      </c>
      <c r="C7" s="24" t="s">
        <v>26</v>
      </c>
      <c r="D7" s="24" t="s">
        <v>26</v>
      </c>
      <c r="E7" s="24" t="s">
        <v>26</v>
      </c>
      <c r="F7" s="24" t="s">
        <v>26</v>
      </c>
      <c r="G7" s="24" t="s">
        <v>26</v>
      </c>
      <c r="H7" s="24"/>
    </row>
    <row r="8" ht="67.5" customHeight="1">
      <c r="A8" s="43" t="str">
        <f>IFERROR(__xludf.DUMMYFUNCTION("IMPORTRANGE(""https://docs.google.com/spreadsheets/d/1vsTcEcugRZXGU84Ng3dXvNCAOD3CAaUTEbnnM7tyUJg/edit?usp=sharing"",""おかず形態一覧表!A8"")"),"画像")</f>
        <v>画像</v>
      </c>
      <c r="B8" s="44"/>
      <c r="C8" s="45"/>
      <c r="D8" s="45"/>
      <c r="E8" s="45"/>
      <c r="F8" s="45"/>
      <c r="G8" s="45"/>
      <c r="H8" s="45"/>
    </row>
    <row r="9" ht="112.5" customHeight="1">
      <c r="A9" s="43" t="str">
        <f>IFERROR(__xludf.DUMMYFUNCTION("IMPORTRANGE(""https://docs.google.com/spreadsheets/d/1vsTcEcugRZXGU84Ng3dXvNCAOD3CAaUTEbnnM7tyUJg/edit?usp=sharing"",""おかず形態一覧表!A9"")"),"内容")</f>
        <v>内容</v>
      </c>
      <c r="B9" s="49" t="s">
        <v>27</v>
      </c>
      <c r="C9" s="49" t="s">
        <v>29</v>
      </c>
      <c r="D9" s="49" t="s">
        <v>31</v>
      </c>
      <c r="E9" s="49" t="s">
        <v>31</v>
      </c>
      <c r="F9" s="49" t="s">
        <v>32</v>
      </c>
      <c r="G9" s="49" t="s">
        <v>34</v>
      </c>
      <c r="H9" s="49"/>
    </row>
    <row r="10" ht="45.0" customHeight="1">
      <c r="A10" s="55" t="str">
        <f>IFERROR(__xludf.DUMMYFUNCTION("IMPORTRANGE(""https://docs.google.com/spreadsheets/d/1vsTcEcugRZXGU84Ng3dXvNCAOD3CAaUTEbnnM7tyUJg/edit?usp=sharing"",""おかず形態一覧表!A10"")"),"大きさ・形状")</f>
        <v>大きさ・形状</v>
      </c>
      <c r="B10" s="56" t="s">
        <v>35</v>
      </c>
      <c r="C10" s="56" t="s">
        <v>36</v>
      </c>
      <c r="D10" s="56" t="s">
        <v>37</v>
      </c>
      <c r="E10" s="56" t="s">
        <v>38</v>
      </c>
      <c r="F10" s="56" t="s">
        <v>39</v>
      </c>
      <c r="G10" s="56" t="s">
        <v>40</v>
      </c>
      <c r="H10" s="56"/>
    </row>
    <row r="11" ht="45.0" customHeight="1">
      <c r="A11" s="55" t="str">
        <f>IFERROR(__xludf.DUMMYFUNCTION("IMPORTRANGE(""https://docs.google.com/spreadsheets/d/1vsTcEcugRZXGU84Ng3dXvNCAOD3CAaUTEbnnM7tyUJg/edit?usp=sharing"",""おかず形態一覧表!A11"")"),"咀嚼の必要性")</f>
        <v>咀嚼の必要性</v>
      </c>
      <c r="B11" s="56" t="s">
        <v>41</v>
      </c>
      <c r="C11" s="56"/>
      <c r="D11" s="56" t="s">
        <v>42</v>
      </c>
      <c r="E11" s="56" t="s">
        <v>42</v>
      </c>
      <c r="F11" s="56" t="s">
        <v>43</v>
      </c>
      <c r="G11" s="56" t="s">
        <v>45</v>
      </c>
      <c r="H11" s="56"/>
    </row>
    <row r="12" ht="22.5" customHeight="1">
      <c r="A12" s="55" t="str">
        <f>IFERROR(__xludf.DUMMYFUNCTION("IMPORTRANGE(""https://docs.google.com/spreadsheets/d/1vsTcEcugRZXGU84Ng3dXvNCAOD3CAaUTEbnnM7tyUJg/edit?usp=sharing"",""おかず形態一覧表!A12"")"),"学会分類2021")</f>
        <v>学会分類2021</v>
      </c>
      <c r="B12" s="109" t="s">
        <v>47</v>
      </c>
      <c r="C12" s="109"/>
      <c r="D12" s="109">
        <v>4.0</v>
      </c>
      <c r="E12" s="109">
        <v>4.0</v>
      </c>
      <c r="F12" s="109">
        <v>3.0</v>
      </c>
      <c r="G12" s="110">
        <v>45689.0</v>
      </c>
      <c r="H12" s="110"/>
    </row>
    <row r="13" ht="22.5" customHeight="1">
      <c r="A13" s="68" t="str">
        <f>IFERROR(__xludf.DUMMYFUNCTION("IMPORTRANGE(""https://docs.google.com/spreadsheets/d/1vsTcEcugRZXGU84Ng3dXvNCAOD3CAaUTEbnnM7tyUJg/edit?usp=sharing"",""おかず形態一覧表!A13"")"),"栄養量目安")</f>
        <v>栄養量目安</v>
      </c>
      <c r="B13" s="69" t="s">
        <v>51</v>
      </c>
      <c r="C13" s="69" t="s">
        <v>52</v>
      </c>
      <c r="D13" s="69" t="s">
        <v>53</v>
      </c>
      <c r="E13" s="69" t="s">
        <v>53</v>
      </c>
      <c r="F13" s="69" t="s">
        <v>54</v>
      </c>
      <c r="G13" s="69" t="s">
        <v>55</v>
      </c>
      <c r="H13" s="69"/>
    </row>
    <row r="14" ht="22.5" customHeight="1">
      <c r="A14" s="114" t="s">
        <v>68</v>
      </c>
      <c r="B14" s="116" t="s">
        <v>56</v>
      </c>
      <c r="C14" s="116">
        <v>1300.0</v>
      </c>
      <c r="D14" s="116">
        <v>1300.0</v>
      </c>
      <c r="E14" s="116">
        <v>1300.0</v>
      </c>
      <c r="F14" s="116">
        <v>1300.0</v>
      </c>
      <c r="G14" s="116">
        <v>1300.0</v>
      </c>
      <c r="H14" s="116"/>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06" t="str">
        <f>IFERROR(__xludf.DUMMYFUNCTION("IMPORTRANGE(""https://docs.google.com/spreadsheets/d/1vsTcEcugRZXGU84Ng3dXvNCAOD3CAaUTEbnnM7tyUJg/edit?usp=sharing"",""主食一覧!A1"")"),"2. 主食一覧")</f>
        <v>2. 主食一覧</v>
      </c>
      <c r="B1" s="92"/>
      <c r="C1" s="92"/>
      <c r="D1" s="92"/>
      <c r="E1" s="92"/>
      <c r="F1" s="92"/>
      <c r="G1" s="92"/>
      <c r="H1" s="92"/>
    </row>
    <row r="2" ht="22.5" customHeight="1">
      <c r="A2" s="6" t="str">
        <f>IFERROR(__xludf.DUMMYFUNCTION("IMPORTRANGE(""https://docs.google.com/spreadsheets/d/1vsTcEcugRZXGU84Ng3dXvNCAOD3CAaUTEbnnM7tyUJg/edit?usp=sharing"",""主食一覧!A2"")"),"主食名称")</f>
        <v>主食名称</v>
      </c>
      <c r="B2" s="9" t="s">
        <v>2</v>
      </c>
      <c r="C2" s="9" t="s">
        <v>3</v>
      </c>
      <c r="D2" s="9" t="s">
        <v>5</v>
      </c>
      <c r="E2" s="9" t="s">
        <v>6</v>
      </c>
      <c r="F2" s="9"/>
      <c r="G2" s="9"/>
      <c r="H2" s="13"/>
    </row>
    <row r="3" ht="67.5" customHeight="1">
      <c r="A3" s="6" t="str">
        <f>IFERROR(__xludf.DUMMYFUNCTION("IMPORTRANGE(""https://docs.google.com/spreadsheets/d/1vsTcEcugRZXGU84Ng3dXvNCAOD3CAaUTEbnnM7tyUJg/edit?usp=sharing"",""主食一覧!A3"")"),"画像")</f>
        <v>画像</v>
      </c>
      <c r="B3" s="107" t="s">
        <v>67</v>
      </c>
      <c r="C3" s="16"/>
      <c r="D3" s="16"/>
      <c r="E3" s="16"/>
      <c r="F3" s="16"/>
      <c r="G3" s="16"/>
      <c r="H3" s="16"/>
    </row>
    <row r="4" ht="45.0" customHeight="1">
      <c r="A4" s="6" t="str">
        <f>IFERROR(__xludf.DUMMYFUNCTION("IMPORTRANGE(""https://docs.google.com/spreadsheets/d/1vsTcEcugRZXGU84Ng3dXvNCAOD3CAaUTEbnnM7tyUJg/edit?usp=sharing"",""主食一覧!A4"")"),"内容")</f>
        <v>内容</v>
      </c>
      <c r="B4" s="21" t="s">
        <v>15</v>
      </c>
      <c r="C4" s="21" t="s">
        <v>16</v>
      </c>
      <c r="D4" s="21" t="s">
        <v>17</v>
      </c>
      <c r="E4" s="21" t="s">
        <v>18</v>
      </c>
      <c r="F4" s="21"/>
      <c r="G4" s="21"/>
      <c r="H4" s="25"/>
    </row>
    <row r="5" ht="22.5" customHeight="1">
      <c r="A5" s="6" t="str">
        <f>IFERROR(__xludf.DUMMYFUNCTION("IMPORTRANGE(""https://docs.google.com/spreadsheets/d/1vsTcEcugRZXGU84Ng3dXvNCAOD3CAaUTEbnnM7tyUJg/edit?usp=sharing"",""主食一覧!A5"")"),"学会分類2021")</f>
        <v>学会分類2021</v>
      </c>
      <c r="B5" s="113"/>
      <c r="C5" s="113"/>
      <c r="D5" s="113"/>
      <c r="E5" s="113"/>
      <c r="F5" s="113"/>
      <c r="G5" s="113"/>
      <c r="H5" s="113"/>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11" t="str">
        <f>IFERROR(__xludf.DUMMYFUNCTION("IMPORTRANGE(""https://docs.google.com/spreadsheets/d/1vsTcEcugRZXGU84Ng3dXvNCAOD3CAaUTEbnnM7tyUJg/edit?usp=sharing"",""水分とろみの基準・水分ゼリー!A1"")"),"3-1. 水分とろみの基準")</f>
        <v>3-1. 水分とろみの基準</v>
      </c>
      <c r="B1" s="92"/>
      <c r="C1" s="92"/>
      <c r="D1" s="92"/>
      <c r="E1" s="92"/>
      <c r="F1" s="112" t="str">
        <f>IFERROR(__xludf.DUMMYFUNCTION("IMPORTRANGE(""https://docs.google.com/spreadsheets/d/1vsTcEcugRZXGU84Ng3dXvNCAOD3CAaUTEbnnM7tyUJg/edit?usp=sharing"",""水分とろみの基準・水分ゼリー!F1"")"),"3-2. 水分ゼリー")</f>
        <v>3-2. 水分ゼリー</v>
      </c>
      <c r="G1" s="92"/>
      <c r="H1" s="92"/>
    </row>
    <row r="2" ht="30.0" customHeight="1">
      <c r="A2" s="12" t="str">
        <f>IFERROR(__xludf.DUMMYFUNCTION("IMPORTRANGE(""https://docs.google.com/spreadsheets/d/1vsTcEcugRZXGU84Ng3dXvNCAOD3CAaUTEbnnM7tyUJg/edit?usp=sharing"",""水分とろみの基準・水分ゼリー!A2"")"),"学会分類2021
（とろみ）")</f>
        <v>学会分類2021
（とろみ）</v>
      </c>
      <c r="B2" s="15" t="str">
        <f>IFERROR(__xludf.DUMMYFUNCTION("IMPORTRANGE(""https://docs.google.com/spreadsheets/d/1vsTcEcugRZXGU84Ng3dXvNCAOD3CAaUTEbnnM7tyUJg/edit?usp=sharing"",""水分とろみの基準・水分ゼリー!B2"")"),"薄いとろみ")</f>
        <v>薄いとろみ</v>
      </c>
      <c r="C2" s="15" t="str">
        <f>IFERROR(__xludf.DUMMYFUNCTION("IMPORTRANGE(""https://docs.google.com/spreadsheets/d/1vsTcEcugRZXGU84Ng3dXvNCAOD3CAaUTEbnnM7tyUJg/edit?usp=sharing"",""水分とろみの基準・水分ゼリー!C2"")"),"中間のとろみ")</f>
        <v>中間のとろみ</v>
      </c>
      <c r="D2" s="15" t="str">
        <f>IFERROR(__xludf.DUMMYFUNCTION("IMPORTRANGE(""https://docs.google.com/spreadsheets/d/1vsTcEcugRZXGU84Ng3dXvNCAOD3CAaUTEbnnM7tyUJg/edit?usp=sharing"",""水分とろみの基準・水分ゼリー!D2"")"),"濃いとろみ")</f>
        <v>濃いとろみ</v>
      </c>
      <c r="E2" s="15" t="str">
        <f>IFERROR(__xludf.DUMMYFUNCTION("IMPORTRANGE(""https://docs.google.com/spreadsheets/d/1vsTcEcugRZXGU84Ng3dXvNCAOD3CAaUTEbnnM7tyUJg/edit?usp=sharing"",""水分とろみの基準・水分ゼリー!E2"")"),"")</f>
        <v/>
      </c>
      <c r="F2" s="23" t="str">
        <f>IFERROR(__xludf.DUMMYFUNCTION("IMPORTRANGE(""https://docs.google.com/spreadsheets/d/1vsTcEcugRZXGU84Ng3dXvNCAOD3CAaUTEbnnM7tyUJg/edit?usp=sharing"",""水分とろみの基準・水分ゼリー!F2"")"),"名称")</f>
        <v>名称</v>
      </c>
      <c r="G2" s="26" t="s">
        <v>20</v>
      </c>
      <c r="H2" s="27"/>
    </row>
    <row r="3" ht="22.5" customHeight="1">
      <c r="A3" s="29" t="str">
        <f>IFERROR(__xludf.DUMMYFUNCTION("IMPORTRANGE(""https://docs.google.com/spreadsheets/d/1vsTcEcugRZXGU84Ng3dXvNCAOD3CAaUTEbnnM7tyUJg/edit?usp=sharing"",""水分とろみの基準・水分ゼリー!A3"")"),"とろみ調整食品")</f>
        <v>とろみ調整食品</v>
      </c>
      <c r="B3" s="30" t="s">
        <v>21</v>
      </c>
      <c r="C3" s="30" t="s">
        <v>21</v>
      </c>
      <c r="D3" s="30" t="s">
        <v>21</v>
      </c>
      <c r="E3" s="31"/>
      <c r="F3" s="29" t="str">
        <f>IFERROR(__xludf.DUMMYFUNCTION("IMPORTRANGE(""https://docs.google.com/spreadsheets/d/1vsTcEcugRZXGU84Ng3dXvNCAOD3CAaUTEbnnM7tyUJg/edit?usp=sharing"",""水分とろみの基準・水分ゼリー!F3"")"),"とろみ調整食品")</f>
        <v>とろみ調整食品</v>
      </c>
      <c r="G3" s="30" t="s">
        <v>22</v>
      </c>
      <c r="H3" s="31"/>
    </row>
    <row r="4" ht="22.5" customHeight="1">
      <c r="A4" s="34" t="str">
        <f>IFERROR(__xludf.DUMMYFUNCTION("IMPORTRANGE(""https://docs.google.com/spreadsheets/d/1vsTcEcugRZXGU84Ng3dXvNCAOD3CAaUTEbnnM7tyUJg/edit?usp=sharing"",""水分とろみの基準・水分ゼリー!A4"")"),"水100mlあたり")</f>
        <v>水100mlあたり</v>
      </c>
      <c r="B4" s="37">
        <v>0.75</v>
      </c>
      <c r="C4" s="37">
        <v>1.0</v>
      </c>
      <c r="D4" s="37">
        <v>1.5</v>
      </c>
      <c r="E4" s="37" t="s">
        <v>67</v>
      </c>
      <c r="F4" s="29" t="str">
        <f>IFERROR(__xludf.DUMMYFUNCTION("IMPORTRANGE(""https://docs.google.com/spreadsheets/d/1vsTcEcugRZXGU84Ng3dXvNCAOD3CAaUTEbnnM7tyUJg/edit?usp=sharing"",""水分とろみの基準・水分ゼリー!F4"")"),"水100mlあたり")</f>
        <v>水100mlあたり</v>
      </c>
      <c r="G4" s="37">
        <v>7.5</v>
      </c>
      <c r="H4" s="38"/>
    </row>
    <row r="5" ht="22.5" customHeight="1">
      <c r="A5" s="39" t="str">
        <f>IFERROR(__xludf.DUMMYFUNCTION("IMPORTRANGE(""https://docs.google.com/spreadsheets/d/1vsTcEcugRZXGU84Ng3dXvNCAOD3CAaUTEbnnM7tyUJg/edit?usp=sharing"",""水分とろみの基準・水分ゼリー!A5"")"),"小さじ")</f>
        <v>小さじ</v>
      </c>
      <c r="B5" s="40" t="s">
        <v>69</v>
      </c>
      <c r="C5" s="40" t="s">
        <v>70</v>
      </c>
      <c r="D5" s="40" t="s">
        <v>71</v>
      </c>
      <c r="E5" s="40"/>
      <c r="F5" s="39" t="s">
        <v>25</v>
      </c>
      <c r="G5" s="40" t="s">
        <v>72</v>
      </c>
      <c r="H5" s="41"/>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121" t="str">
        <f>IFERROR(__xludf.DUMMYFUNCTION("IMPORTRANGE(""https://docs.google.com/spreadsheets/d/1vsTcEcugRZXGU84Ng3dXvNCAOD3CAaUTEbnnM7tyUJg/edit?usp=sharing"",""濃厚流動食・補助食品!A1"")"),"4. 濃厚流動食（経管栄養）")</f>
        <v>4. 濃厚流動食（経管栄養）</v>
      </c>
      <c r="B1" s="92"/>
      <c r="C1" s="92"/>
      <c r="D1" s="92"/>
      <c r="E1" s="92"/>
      <c r="F1" s="122" t="str">
        <f>IFERROR(__xludf.DUMMYFUNCTION("IMPORTRANGE(""https://docs.google.com/spreadsheets/d/1vsTcEcugRZXGU84Ng3dXvNCAOD3CAaUTEbnnM7tyUJg/edit?usp=sharing"",""濃厚流動食・補助食品!F1"")"),"5. 補助食品、その他")</f>
        <v>5. 補助食品、その他</v>
      </c>
      <c r="G1" s="92"/>
    </row>
    <row r="2" ht="22.5" customHeight="1">
      <c r="A2" s="48" t="str">
        <f>IFERROR(__xludf.DUMMYFUNCTION("IMPORTRANGE(""https://docs.google.com/spreadsheets/d/1vsTcEcugRZXGU84Ng3dXvNCAOD3CAaUTEbnnM7tyUJg/edit?usp=sharing"",""濃厚流動食・補助食品!A2"")"),"商品名")</f>
        <v>商品名</v>
      </c>
      <c r="B2" s="50" t="s">
        <v>28</v>
      </c>
      <c r="C2" s="50" t="s">
        <v>30</v>
      </c>
      <c r="D2" s="50"/>
      <c r="E2" s="51"/>
      <c r="F2" s="52" t="s">
        <v>33</v>
      </c>
      <c r="G2" s="124"/>
    </row>
    <row r="3" ht="22.5" customHeight="1">
      <c r="A3" s="54"/>
      <c r="B3" s="50"/>
      <c r="C3" s="50"/>
      <c r="D3" s="50"/>
      <c r="E3" s="51"/>
      <c r="F3" s="57"/>
      <c r="G3" s="58"/>
    </row>
    <row r="4" ht="22.5" customHeight="1">
      <c r="A4" s="59"/>
      <c r="B4" s="50"/>
      <c r="C4" s="50"/>
      <c r="D4" s="60"/>
      <c r="E4" s="51"/>
      <c r="F4" s="61"/>
      <c r="G4" s="62"/>
    </row>
  </sheetData>
  <mergeCells count="2">
    <mergeCell ref="A2:A4"/>
    <mergeCell ref="F3:G4"/>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pageSetUpPr fitToPage="1"/>
  </sheetPr>
  <sheetViews>
    <sheetView showGridLines="0" workbookViewId="0"/>
  </sheetViews>
  <sheetFormatPr customHeight="1" defaultColWidth="12.63" defaultRowHeight="15.75"/>
  <cols>
    <col customWidth="1" min="1" max="8" width="16.38"/>
  </cols>
  <sheetData>
    <row r="1" ht="30.0" customHeight="1">
      <c r="A1" s="63" t="s">
        <v>44</v>
      </c>
      <c r="B1" s="64"/>
      <c r="C1" s="64"/>
      <c r="D1" s="64" t="s">
        <v>46</v>
      </c>
      <c r="E1" s="64"/>
      <c r="F1" s="66"/>
      <c r="G1" s="66"/>
      <c r="H1" s="66"/>
      <c r="I1" s="67"/>
      <c r="J1" s="67"/>
      <c r="K1" s="67"/>
      <c r="L1" s="67"/>
      <c r="M1" s="67"/>
      <c r="N1" s="67"/>
      <c r="O1" s="67"/>
      <c r="P1" s="67"/>
      <c r="Q1" s="67"/>
      <c r="R1" s="67"/>
      <c r="S1" s="67"/>
      <c r="T1" s="67"/>
      <c r="U1" s="67"/>
      <c r="V1" s="67"/>
      <c r="W1" s="67"/>
      <c r="X1" s="67"/>
      <c r="Y1" s="67"/>
      <c r="Z1" s="67"/>
    </row>
    <row r="2" ht="7.5" customHeight="1"/>
    <row r="3" ht="22.5" customHeight="1">
      <c r="A3" s="70" t="str">
        <f>IFERROR(__xludf.DUMMYFUNCTION("IMPORTRANGE(""https://docs.google.com/spreadsheets/d/1vsTcEcugRZXGU84Ng3dXvNCAOD3CAaUTEbnnM7tyUJg/edit?usp=sharing"",""おかず形態一覧表!A1"")"),"1. おかず形態一覧表")</f>
        <v>1. おかず形態一覧表</v>
      </c>
      <c r="B3" s="71"/>
    </row>
    <row r="4" ht="22.5" customHeight="1">
      <c r="A4" s="14" t="str">
        <f>IFERROR(__xludf.DUMMYFUNCTION("IMPORTRANGE(""https://docs.google.com/spreadsheets/d/1vsTcEcugRZXGU84Ng3dXvNCAOD3CAaUTEbnnM7tyUJg/edit?usp=sharing"",""おかず形態一覧表!A2"")"),"食種名称")</f>
        <v>食種名称</v>
      </c>
      <c r="B4" s="126" t="s">
        <v>9</v>
      </c>
      <c r="C4" s="126" t="s">
        <v>10</v>
      </c>
      <c r="D4" s="126" t="s">
        <v>11</v>
      </c>
      <c r="E4" s="126" t="s">
        <v>12</v>
      </c>
      <c r="F4" s="126" t="s">
        <v>13</v>
      </c>
      <c r="G4" s="126" t="s">
        <v>14</v>
      </c>
      <c r="H4" s="126"/>
    </row>
    <row r="5" ht="22.5" customHeight="1">
      <c r="A5" s="14" t="str">
        <f>IFERROR(__xludf.DUMMYFUNCTION("IMPORTRANGE(""https://docs.google.com/spreadsheets/d/1vsTcEcugRZXGU84Ng3dXvNCAOD3CAaUTEbnnM7tyUJg/edit?usp=sharing"",""おかず形態一覧表!A3"")"),"肉のおかず")</f>
        <v>肉のおかず</v>
      </c>
      <c r="B5" s="127" t="s">
        <v>19</v>
      </c>
      <c r="C5" s="127" t="s">
        <v>19</v>
      </c>
      <c r="D5" s="127" t="s">
        <v>19</v>
      </c>
      <c r="E5" s="127" t="s">
        <v>19</v>
      </c>
      <c r="F5" s="127"/>
      <c r="G5" s="127" t="s">
        <v>19</v>
      </c>
      <c r="H5" s="127"/>
    </row>
    <row r="6" ht="67.5" customHeight="1">
      <c r="A6" s="32" t="str">
        <f>IFERROR(__xludf.DUMMYFUNCTION("IMPORTRANGE(""https://docs.google.com/spreadsheets/d/1vsTcEcugRZXGU84Ng3dXvNCAOD3CAaUTEbnnM7tyUJg/edit?usp=sharing"",""おかず形態一覧表!A4"")"),"画像")</f>
        <v>画像</v>
      </c>
      <c r="B6" s="42" t="str">
        <f>'おかず形態一覧表'!B4</f>
        <v/>
      </c>
      <c r="C6" s="42" t="str">
        <f>'おかず形態一覧表'!C4</f>
        <v/>
      </c>
      <c r="D6" s="42" t="str">
        <f>'おかず形態一覧表'!D4</f>
        <v/>
      </c>
      <c r="E6" s="42" t="str">
        <f>'おかず形態一覧表'!E4</f>
        <v/>
      </c>
      <c r="F6" s="42" t="str">
        <f>'おかず形態一覧表'!F4</f>
        <v/>
      </c>
      <c r="G6" s="42" t="str">
        <f>'おかず形態一覧表'!G4</f>
        <v/>
      </c>
      <c r="H6" s="42" t="str">
        <f>'おかず形態一覧表'!H4</f>
        <v/>
      </c>
    </row>
    <row r="7" ht="22.5" customHeight="1">
      <c r="A7" s="14" t="str">
        <f>IFERROR(__xludf.DUMMYFUNCTION("IMPORTRANGE(""https://docs.google.com/spreadsheets/d/1vsTcEcugRZXGU84Ng3dXvNCAOD3CAaUTEbnnM7tyUJg/edit?usp=sharing"",""おかず形態一覧表!A5"")"),"魚のおかず")</f>
        <v>魚のおかず</v>
      </c>
      <c r="B7" s="127" t="s">
        <v>23</v>
      </c>
      <c r="C7" s="127" t="s">
        <v>23</v>
      </c>
      <c r="D7" s="127" t="s">
        <v>23</v>
      </c>
      <c r="E7" s="127" t="s">
        <v>23</v>
      </c>
      <c r="F7" s="127" t="s">
        <v>24</v>
      </c>
      <c r="G7" s="127" t="s">
        <v>23</v>
      </c>
      <c r="H7" s="127"/>
    </row>
    <row r="8" ht="67.5" customHeight="1">
      <c r="A8" s="32" t="str">
        <f>IFERROR(__xludf.DUMMYFUNCTION("IMPORTRANGE(""https://docs.google.com/spreadsheets/d/1vsTcEcugRZXGU84Ng3dXvNCAOD3CAaUTEbnnM7tyUJg/edit?usp=sharing"",""おかず形態一覧表!A6"")"),"画像")</f>
        <v>画像</v>
      </c>
      <c r="B8" s="42" t="str">
        <f>'おかず形態一覧表'!B6</f>
        <v/>
      </c>
      <c r="C8" s="42" t="str">
        <f>'おかず形態一覧表'!C6</f>
        <v/>
      </c>
      <c r="D8" s="42" t="str">
        <f>'おかず形態一覧表'!D6</f>
        <v/>
      </c>
      <c r="E8" s="42" t="str">
        <f>'おかず形態一覧表'!E6</f>
        <v/>
      </c>
      <c r="F8" s="42" t="str">
        <f>'おかず形態一覧表'!F6</f>
        <v/>
      </c>
      <c r="G8" s="42" t="str">
        <f>'おかず形態一覧表'!G6</f>
        <v/>
      </c>
      <c r="H8" s="42" t="str">
        <f>'おかず形態一覧表'!H6</f>
        <v/>
      </c>
    </row>
    <row r="9" ht="22.5" customHeight="1">
      <c r="A9" s="14" t="str">
        <f>IFERROR(__xludf.DUMMYFUNCTION("IMPORTRANGE(""https://docs.google.com/spreadsheets/d/1vsTcEcugRZXGU84Ng3dXvNCAOD3CAaUTEbnnM7tyUJg/edit?usp=sharing"",""おかず形態一覧表!A7"")"),"野菜のおかず")</f>
        <v>野菜のおかず</v>
      </c>
      <c r="B9" s="127" t="s">
        <v>26</v>
      </c>
      <c r="C9" s="127" t="s">
        <v>26</v>
      </c>
      <c r="D9" s="127" t="s">
        <v>26</v>
      </c>
      <c r="E9" s="127" t="s">
        <v>26</v>
      </c>
      <c r="F9" s="127" t="s">
        <v>26</v>
      </c>
      <c r="G9" s="127" t="s">
        <v>26</v>
      </c>
      <c r="H9" s="127"/>
    </row>
    <row r="10" ht="67.5" customHeight="1">
      <c r="A10" s="43" t="str">
        <f>IFERROR(__xludf.DUMMYFUNCTION("IMPORTRANGE(""https://docs.google.com/spreadsheets/d/1vsTcEcugRZXGU84Ng3dXvNCAOD3CAaUTEbnnM7tyUJg/edit?usp=sharing"",""おかず形態一覧表!A8"")"),"画像")</f>
        <v>画像</v>
      </c>
      <c r="B10" s="44" t="str">
        <f>'おかず形態一覧表'!B8</f>
        <v/>
      </c>
      <c r="C10" s="44" t="str">
        <f>'おかず形態一覧表'!C8</f>
        <v/>
      </c>
      <c r="D10" s="44" t="str">
        <f>'おかず形態一覧表'!D8</f>
        <v/>
      </c>
      <c r="E10" s="44" t="str">
        <f>'おかず形態一覧表'!E8</f>
        <v/>
      </c>
      <c r="F10" s="44" t="str">
        <f>'おかず形態一覧表'!F8</f>
        <v/>
      </c>
      <c r="G10" s="44" t="str">
        <f>'おかず形態一覧表'!G8</f>
        <v/>
      </c>
      <c r="H10" s="44" t="str">
        <f>'おかず形態一覧表'!H8</f>
        <v/>
      </c>
    </row>
    <row r="11" ht="112.5" customHeight="1">
      <c r="A11" s="43" t="str">
        <f>IFERROR(__xludf.DUMMYFUNCTION("IMPORTRANGE(""https://docs.google.com/spreadsheets/d/1vsTcEcugRZXGU84Ng3dXvNCAOD3CAaUTEbnnM7tyUJg/edit?usp=sharing"",""おかず形態一覧表!A9"")"),"内容")</f>
        <v>内容</v>
      </c>
      <c r="B11" s="129" t="s">
        <v>27</v>
      </c>
      <c r="C11" s="129" t="s">
        <v>29</v>
      </c>
      <c r="D11" s="129" t="s">
        <v>31</v>
      </c>
      <c r="E11" s="129" t="s">
        <v>31</v>
      </c>
      <c r="F11" s="129" t="s">
        <v>32</v>
      </c>
      <c r="G11" s="129" t="s">
        <v>34</v>
      </c>
      <c r="H11" s="129"/>
    </row>
    <row r="12" ht="45.0" customHeight="1">
      <c r="A12" s="55" t="str">
        <f>IFERROR(__xludf.DUMMYFUNCTION("IMPORTRANGE(""https://docs.google.com/spreadsheets/d/1vsTcEcugRZXGU84Ng3dXvNCAOD3CAaUTEbnnM7tyUJg/edit?usp=sharing"",""おかず形態一覧表!A10"")"),"大きさ・形状")</f>
        <v>大きさ・形状</v>
      </c>
      <c r="B12" s="56" t="s">
        <v>35</v>
      </c>
      <c r="C12" s="56" t="s">
        <v>36</v>
      </c>
      <c r="D12" s="56" t="s">
        <v>37</v>
      </c>
      <c r="E12" s="56" t="s">
        <v>38</v>
      </c>
      <c r="F12" s="56" t="s">
        <v>39</v>
      </c>
      <c r="G12" s="56" t="s">
        <v>40</v>
      </c>
      <c r="H12" s="56"/>
    </row>
    <row r="13" ht="45.0" customHeight="1">
      <c r="A13" s="55" t="str">
        <f>IFERROR(__xludf.DUMMYFUNCTION("IMPORTRANGE(""https://docs.google.com/spreadsheets/d/1vsTcEcugRZXGU84Ng3dXvNCAOD3CAaUTEbnnM7tyUJg/edit?usp=sharing"",""おかず形態一覧表!A11"")"),"咀嚼の必要性")</f>
        <v>咀嚼の必要性</v>
      </c>
      <c r="B13" s="56" t="s">
        <v>41</v>
      </c>
      <c r="C13" s="56"/>
      <c r="D13" s="56" t="s">
        <v>42</v>
      </c>
      <c r="E13" s="56" t="s">
        <v>42</v>
      </c>
      <c r="F13" s="56" t="s">
        <v>43</v>
      </c>
      <c r="G13" s="56" t="s">
        <v>45</v>
      </c>
      <c r="H13" s="56"/>
    </row>
    <row r="14" ht="22.5" customHeight="1">
      <c r="A14" s="55" t="str">
        <f>IFERROR(__xludf.DUMMYFUNCTION("IMPORTRANGE(""https://docs.google.com/spreadsheets/d/1vsTcEcugRZXGU84Ng3dXvNCAOD3CAaUTEbnnM7tyUJg/edit?usp=sharing"",""おかず形態一覧表!A12"")"),"学会分類2021")</f>
        <v>学会分類2021</v>
      </c>
      <c r="B14" s="136" t="s">
        <v>47</v>
      </c>
      <c r="C14" s="136"/>
      <c r="D14" s="136" t="s">
        <v>48</v>
      </c>
      <c r="E14" s="136" t="s">
        <v>48</v>
      </c>
      <c r="F14" s="136" t="s">
        <v>49</v>
      </c>
      <c r="G14" s="136" t="s">
        <v>50</v>
      </c>
      <c r="H14" s="136"/>
    </row>
    <row r="15" ht="22.5" customHeight="1">
      <c r="A15" s="68" t="str">
        <f>IFERROR(__xludf.DUMMYFUNCTION("IMPORTRANGE(""https://docs.google.com/spreadsheets/d/1vsTcEcugRZXGU84Ng3dXvNCAOD3CAaUTEbnnM7tyUJg/edit?usp=sharing"",""おかず形態一覧表!A13"")"),"栄養量目安")</f>
        <v>栄養量目安</v>
      </c>
      <c r="B15" s="137" t="s">
        <v>51</v>
      </c>
      <c r="C15" s="137" t="s">
        <v>52</v>
      </c>
      <c r="D15" s="137" t="s">
        <v>53</v>
      </c>
      <c r="E15" s="137" t="s">
        <v>53</v>
      </c>
      <c r="F15" s="137" t="s">
        <v>54</v>
      </c>
      <c r="G15" s="137" t="s">
        <v>55</v>
      </c>
      <c r="H15" s="137"/>
    </row>
    <row r="16" ht="22.5" customHeight="1">
      <c r="A16" s="72"/>
      <c r="B16" s="116" t="s">
        <v>56</v>
      </c>
      <c r="C16" s="116">
        <v>1300.0</v>
      </c>
      <c r="D16" s="116">
        <v>1300.0</v>
      </c>
      <c r="E16" s="116">
        <v>1300.0</v>
      </c>
      <c r="F16" s="116">
        <v>1300.0</v>
      </c>
      <c r="G16" s="116">
        <v>1300.0</v>
      </c>
      <c r="H16" s="116"/>
    </row>
    <row r="17" ht="7.5" customHeight="1"/>
    <row r="18" ht="22.5" customHeight="1">
      <c r="A18" s="118" t="str">
        <f>IFERROR(__xludf.DUMMYFUNCTION("IMPORTRANGE(""https://docs.google.com/spreadsheets/d/1vsTcEcugRZXGU84Ng3dXvNCAOD3CAaUTEbnnM7tyUJg/edit?usp=sharing"",""主食一覧!A1"")"),"2. 主食一覧")</f>
        <v>2. 主食一覧</v>
      </c>
      <c r="B18" s="119"/>
    </row>
    <row r="19" ht="22.5" customHeight="1">
      <c r="A19" s="6" t="str">
        <f>IFERROR(__xludf.DUMMYFUNCTION("IMPORTRANGE(""https://docs.google.com/spreadsheets/d/1vsTcEcugRZXGU84Ng3dXvNCAOD3CAaUTEbnnM7tyUJg/edit?usp=sharing"",""主食一覧!A2"")"),"主食名称")</f>
        <v>主食名称</v>
      </c>
      <c r="B19" s="9" t="s">
        <v>2</v>
      </c>
      <c r="C19" s="9" t="s">
        <v>3</v>
      </c>
      <c r="D19" s="9" t="s">
        <v>5</v>
      </c>
      <c r="E19" s="9" t="s">
        <v>6</v>
      </c>
      <c r="F19" s="9"/>
      <c r="G19" s="9"/>
      <c r="H19" s="13"/>
    </row>
    <row r="20" ht="67.5" customHeight="1">
      <c r="A20" s="6" t="str">
        <f>IFERROR(__xludf.DUMMYFUNCTION("IMPORTRANGE(""https://docs.google.com/spreadsheets/d/1vsTcEcugRZXGU84Ng3dXvNCAOD3CAaUTEbnnM7tyUJg/edit?usp=sharing"",""主食一覧!A3"")"),"画像")</f>
        <v>画像</v>
      </c>
      <c r="B20" s="16" t="str">
        <f>'主食一覧'!B3</f>
        <v/>
      </c>
      <c r="C20" s="16" t="str">
        <f>'主食一覧'!C3</f>
        <v/>
      </c>
      <c r="D20" s="16" t="str">
        <f>'主食一覧'!D3</f>
        <v/>
      </c>
      <c r="E20" s="16" t="str">
        <f>'主食一覧'!E3</f>
        <v/>
      </c>
      <c r="F20" s="16" t="str">
        <f>'主食一覧'!F3</f>
        <v/>
      </c>
      <c r="G20" s="16" t="str">
        <f>'主食一覧'!G3</f>
        <v/>
      </c>
      <c r="H20" s="16" t="str">
        <f>'主食一覧'!H3</f>
        <v/>
      </c>
    </row>
    <row r="21" ht="45.0" customHeight="1">
      <c r="A21" s="6" t="str">
        <f>IFERROR(__xludf.DUMMYFUNCTION("IMPORTRANGE(""https://docs.google.com/spreadsheets/d/1vsTcEcugRZXGU84Ng3dXvNCAOD3CAaUTEbnnM7tyUJg/edit?usp=sharing"",""主食一覧!A4"")"),"内容")</f>
        <v>内容</v>
      </c>
      <c r="B21" s="149" t="s">
        <v>15</v>
      </c>
      <c r="C21" s="149" t="s">
        <v>16</v>
      </c>
      <c r="D21" s="149" t="s">
        <v>17</v>
      </c>
      <c r="E21" s="149" t="s">
        <v>18</v>
      </c>
      <c r="F21" s="149"/>
      <c r="G21" s="149"/>
      <c r="H21" s="120"/>
    </row>
    <row r="22" ht="22.5" customHeight="1">
      <c r="A22" s="6" t="str">
        <f>IFERROR(__xludf.DUMMYFUNCTION("IMPORTRANGE(""https://docs.google.com/spreadsheets/d/1vsTcEcugRZXGU84Ng3dXvNCAOD3CAaUTEbnnM7tyUJg/edit?usp=sharing"",""主食一覧!A5"")"),"学会分類2021")</f>
        <v>学会分類2021</v>
      </c>
      <c r="B22" s="113"/>
      <c r="C22" s="113"/>
      <c r="D22" s="113"/>
      <c r="E22" s="113"/>
      <c r="F22" s="113"/>
      <c r="G22" s="113"/>
      <c r="H22" s="113"/>
    </row>
    <row r="23" ht="7.5" customHeight="1"/>
    <row r="24" ht="22.5" customHeight="1">
      <c r="A24" s="7" t="str">
        <f>IFERROR(__xludf.DUMMYFUNCTION("IMPORTRANGE(""https://docs.google.com/spreadsheets/d/1vsTcEcugRZXGU84Ng3dXvNCAOD3CAaUTEbnnM7tyUJg/edit?usp=sharing"",""水分とろみの基準・水分ゼリー!A1"")"),"3-1. 水分とろみの基準")</f>
        <v>3-1. 水分とろみの基準</v>
      </c>
      <c r="B24" s="125"/>
      <c r="F24" s="7" t="str">
        <f>IFERROR(__xludf.DUMMYFUNCTION("IMPORTRANGE(""https://docs.google.com/spreadsheets/d/1vsTcEcugRZXGU84Ng3dXvNCAOD3CAaUTEbnnM7tyUJg/edit?usp=sharing"",""水分とろみの基準・水分ゼリー!F1"")"),"3-2. 水分ゼリー")</f>
        <v>3-2. 水分ゼリー</v>
      </c>
      <c r="G24" s="125"/>
    </row>
    <row r="25" ht="30.0" customHeight="1">
      <c r="A25" s="12" t="str">
        <f>IFERROR(__xludf.DUMMYFUNCTION("IMPORTRANGE(""https://docs.google.com/spreadsheets/d/1vsTcEcugRZXGU84Ng3dXvNCAOD3CAaUTEbnnM7tyUJg/edit?usp=sharing"",""水分とろみの基準・水分ゼリー!A2"")"),"学会分類2021
（とろみ）")</f>
        <v>学会分類2021
（とろみ）</v>
      </c>
      <c r="B25" s="15" t="str">
        <f>IFERROR(__xludf.DUMMYFUNCTION("IMPORTRANGE(""https://docs.google.com/spreadsheets/d/1vsTcEcugRZXGU84Ng3dXvNCAOD3CAaUTEbnnM7tyUJg/edit?usp=sharing"",""水分とろみの基準・水分ゼリー!B2"")"),"薄いとろみ")</f>
        <v>薄いとろみ</v>
      </c>
      <c r="C25" s="15" t="str">
        <f>IFERROR(__xludf.DUMMYFUNCTION("IMPORTRANGE(""https://docs.google.com/spreadsheets/d/1vsTcEcugRZXGU84Ng3dXvNCAOD3CAaUTEbnnM7tyUJg/edit?usp=sharing"",""水分とろみの基準・水分ゼリー!C2"")"),"中間のとろみ")</f>
        <v>中間のとろみ</v>
      </c>
      <c r="D25" s="15" t="str">
        <f>IFERROR(__xludf.DUMMYFUNCTION("IMPORTRANGE(""https://docs.google.com/spreadsheets/d/1vsTcEcugRZXGU84Ng3dXvNCAOD3CAaUTEbnnM7tyUJg/edit?usp=sharing"",""水分とろみの基準・水分ゼリー!D2"")"),"濃いとろみ")</f>
        <v>濃いとろみ</v>
      </c>
      <c r="E25" s="15" t="str">
        <f>IFERROR(__xludf.DUMMYFUNCTION("IMPORTRANGE(""https://docs.google.com/spreadsheets/d/1vsTcEcugRZXGU84Ng3dXvNCAOD3CAaUTEbnnM7tyUJg/edit?usp=sharing"",""水分とろみの基準・水分ゼリー!E2"")"),"")</f>
        <v/>
      </c>
      <c r="F25" s="23" t="str">
        <f>IFERROR(__xludf.DUMMYFUNCTION("IMPORTRANGE(""https://docs.google.com/spreadsheets/d/1vsTcEcugRZXGU84Ng3dXvNCAOD3CAaUTEbnnM7tyUJg/edit?usp=sharing"",""水分とろみの基準・水分ゼリー!F2"")"),"名称")</f>
        <v>名称</v>
      </c>
      <c r="G25" s="26" t="s">
        <v>20</v>
      </c>
      <c r="H25" s="27"/>
    </row>
    <row r="26" ht="22.5" customHeight="1">
      <c r="A26" s="29" t="str">
        <f>IFERROR(__xludf.DUMMYFUNCTION("IMPORTRANGE(""https://docs.google.com/spreadsheets/d/1vsTcEcugRZXGU84Ng3dXvNCAOD3CAaUTEbnnM7tyUJg/edit?usp=sharing"",""水分とろみの基準・水分ゼリー!A3"")"),"とろみ調整食品")</f>
        <v>とろみ調整食品</v>
      </c>
      <c r="B26" s="30" t="s">
        <v>21</v>
      </c>
      <c r="C26" s="30" t="s">
        <v>21</v>
      </c>
      <c r="D26" s="30" t="s">
        <v>21</v>
      </c>
      <c r="E26" s="31"/>
      <c r="F26" s="34" t="s">
        <v>73</v>
      </c>
      <c r="G26" s="30" t="s">
        <v>22</v>
      </c>
      <c r="H26" s="31"/>
    </row>
    <row r="27" ht="22.5" customHeight="1">
      <c r="A27" s="34" t="str">
        <f>IFERROR(__xludf.DUMMYFUNCTION("IMPORTRANGE(""https://docs.google.com/spreadsheets/d/1vsTcEcugRZXGU84Ng3dXvNCAOD3CAaUTEbnnM7tyUJg/edit?usp=sharing"",""水分とろみの基準・水分ゼリー!A4"")"),"水100mlあたり")</f>
        <v>水100mlあたり</v>
      </c>
      <c r="B27" s="37">
        <v>0.75</v>
      </c>
      <c r="C27" s="37">
        <v>1.0</v>
      </c>
      <c r="D27" s="37">
        <v>1.5</v>
      </c>
      <c r="E27" s="38"/>
      <c r="F27" s="34" t="s">
        <v>74</v>
      </c>
      <c r="G27" s="37">
        <v>7.5</v>
      </c>
      <c r="H27" s="38"/>
    </row>
    <row r="28" ht="22.5" customHeight="1">
      <c r="A28" s="39" t="str">
        <f>IFERROR(__xludf.DUMMYFUNCTION("IMPORTRANGE(""https://docs.google.com/spreadsheets/d/1vsTcEcugRZXGU84Ng3dXvNCAOD3CAaUTEbnnM7tyUJg/edit?usp=sharing"",""水分とろみの基準・水分ゼリー!A5"")"),"小さじ")</f>
        <v>小さじ</v>
      </c>
      <c r="B28" s="156"/>
      <c r="C28" s="157"/>
      <c r="D28" s="156"/>
      <c r="E28" s="157"/>
      <c r="F28" s="39" t="s">
        <v>25</v>
      </c>
      <c r="G28" s="158"/>
      <c r="H28" s="159"/>
    </row>
    <row r="29" ht="7.5" customHeight="1"/>
    <row r="30" ht="22.5" customHeight="1">
      <c r="A30" s="128" t="str">
        <f>IFERROR(__xludf.DUMMYFUNCTION("IMPORTRANGE(""https://docs.google.com/spreadsheets/d/1vsTcEcugRZXGU84Ng3dXvNCAOD3CAaUTEbnnM7tyUJg/edit?usp=sharing"",""濃厚流動食・補助食品!A1"")"),"4. 濃厚流動食（経管栄養）")</f>
        <v>4. 濃厚流動食（経管栄養）</v>
      </c>
      <c r="B30" s="130"/>
      <c r="F30" s="131" t="str">
        <f>IFERROR(__xludf.DUMMYFUNCTION("IMPORTRANGE(""https://docs.google.com/spreadsheets/d/1vsTcEcugRZXGU84Ng3dXvNCAOD3CAaUTEbnnM7tyUJg/edit?usp=sharing"",""濃厚流動食・補助食品!F1"")"),"5. 補助食品、その他")</f>
        <v>5. 補助食品、その他</v>
      </c>
      <c r="G30" s="132"/>
    </row>
    <row r="31" ht="22.5" customHeight="1">
      <c r="A31" s="48" t="str">
        <f>IFERROR(__xludf.DUMMYFUNCTION("IMPORTRANGE(""https://docs.google.com/spreadsheets/d/1vsTcEcugRZXGU84Ng3dXvNCAOD3CAaUTEbnnM7tyUJg/edit?usp=sharing"",""濃厚流動食・補助食品!A2"")"),"商品名")</f>
        <v>商品名</v>
      </c>
      <c r="B31" s="50" t="s">
        <v>28</v>
      </c>
      <c r="C31" s="50" t="s">
        <v>30</v>
      </c>
      <c r="D31" s="50"/>
      <c r="E31" s="51"/>
      <c r="F31" s="160" t="s">
        <v>33</v>
      </c>
      <c r="G31" s="161"/>
      <c r="H31" s="135"/>
    </row>
    <row r="32" ht="22.5" customHeight="1">
      <c r="A32" s="54"/>
      <c r="B32" s="50"/>
      <c r="C32" s="50"/>
      <c r="D32" s="50"/>
      <c r="E32" s="60"/>
      <c r="F32" s="57"/>
      <c r="G32" s="139"/>
      <c r="H32" s="58"/>
    </row>
    <row r="33" ht="22.5" customHeight="1">
      <c r="A33" s="59"/>
      <c r="B33" s="50"/>
      <c r="C33" s="50"/>
      <c r="D33" s="60"/>
      <c r="E33" s="60"/>
      <c r="F33" s="61"/>
      <c r="G33" s="140"/>
      <c r="H33" s="62"/>
    </row>
    <row r="34" ht="7.5" customHeight="1"/>
    <row r="35" ht="22.5" customHeight="1">
      <c r="A35" s="141" t="str">
        <f>IFERROR(__xludf.DUMMYFUNCTION("IMPORTRANGE(""https://docs.google.com/spreadsheets/d/1vsTcEcugRZXGU84Ng3dXvNCAOD3CAaUTEbnnM7tyUJg/edit?usp=sharing"",""施設概要!A1"")"),"施設概要")</f>
        <v>施設概要</v>
      </c>
      <c r="B35" s="142"/>
    </row>
    <row r="36" ht="22.5" customHeight="1">
      <c r="A36" s="3" t="str">
        <f>IFERROR(__xludf.DUMMYFUNCTION("IMPORTRANGE(""https://docs.google.com/spreadsheets/d/1vsTcEcugRZXGU84Ng3dXvNCAOD3CAaUTEbnnM7tyUJg/edit?usp=sharing"",""施設概要!A2"")"),"所在地")</f>
        <v>所在地</v>
      </c>
      <c r="B36" s="99" t="s">
        <v>0</v>
      </c>
      <c r="C36" s="144"/>
      <c r="D36" s="145"/>
      <c r="E36" s="162" t="s">
        <v>1</v>
      </c>
      <c r="F36" s="147"/>
      <c r="G36" s="147"/>
      <c r="H36" s="148"/>
    </row>
    <row r="37" ht="22.5" customHeight="1">
      <c r="A37" s="3" t="str">
        <f>IFERROR(__xludf.DUMMYFUNCTION("IMPORTRANGE(""https://docs.google.com/spreadsheets/d/1vsTcEcugRZXGU84Ng3dXvNCAOD3CAaUTEbnnM7tyUJg/edit?usp=sharing"",""施設概要!A3"")"),"給食部門名")</f>
        <v>給食部門名</v>
      </c>
      <c r="B37" s="99" t="s">
        <v>4</v>
      </c>
      <c r="C37" s="144"/>
      <c r="D37" s="145"/>
      <c r="E37" s="150"/>
      <c r="H37" s="151"/>
    </row>
    <row r="38" ht="22.5" customHeight="1">
      <c r="A38" s="3" t="str">
        <f>IFERROR(__xludf.DUMMYFUNCTION("IMPORTRANGE(""https://docs.google.com/spreadsheets/d/1vsTcEcugRZXGU84Ng3dXvNCAOD3CAaUTEbnnM7tyUJg/edit?usp=sharing"",""施設概要!A4"")"),"電話")</f>
        <v>電話</v>
      </c>
      <c r="B38" s="99" t="s">
        <v>7</v>
      </c>
      <c r="C38" s="144"/>
      <c r="D38" s="145"/>
      <c r="E38" s="150"/>
      <c r="H38" s="151"/>
    </row>
    <row r="39" ht="22.5" customHeight="1">
      <c r="A39" s="100" t="str">
        <f>IFERROR(__xludf.DUMMYFUNCTION("IMPORTRANGE(""https://docs.google.com/spreadsheets/d/1vsTcEcugRZXGU84Ng3dXvNCAOD3CAaUTEbnnM7tyUJg/edit?usp=sharing"",""施設概要!A5"")"),"FAX")</f>
        <v>FAX</v>
      </c>
      <c r="B39" s="99" t="s">
        <v>8</v>
      </c>
      <c r="C39" s="144"/>
      <c r="D39" s="145"/>
      <c r="E39" s="150"/>
      <c r="H39" s="151"/>
    </row>
    <row r="40" ht="22.5" customHeight="1">
      <c r="A40" s="102" t="str">
        <f>IFERROR(__xludf.DUMMYFUNCTION("IMPORTRANGE(""https://docs.google.com/spreadsheets/d/1vsTcEcugRZXGU84Ng3dXvNCAOD3CAaUTEbnnM7tyUJg/edit?usp=sharing"",""施設概要!A6"")"),"更新日")</f>
        <v>更新日</v>
      </c>
      <c r="B40" s="163">
        <v>45782.70233328704</v>
      </c>
      <c r="C40" s="144"/>
      <c r="D40" s="145"/>
      <c r="E40" s="153"/>
      <c r="F40" s="154"/>
      <c r="G40" s="154"/>
      <c r="H40" s="155"/>
    </row>
  </sheetData>
  <mergeCells count="10">
    <mergeCell ref="B38:D38"/>
    <mergeCell ref="B39:D39"/>
    <mergeCell ref="A15:A16"/>
    <mergeCell ref="A31:A33"/>
    <mergeCell ref="G31:H31"/>
    <mergeCell ref="F32:H33"/>
    <mergeCell ref="B36:D36"/>
    <mergeCell ref="E36:H40"/>
    <mergeCell ref="B37:D37"/>
    <mergeCell ref="B40:D40"/>
  </mergeCells>
  <printOptions gridLines="1" horizontalCentered="1"/>
  <pageMargins bottom="0.75" footer="0.0" header="0.0" left="0.25" right="0.25" top="0.75"/>
  <pageSetup paperSize="9"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10" t="str">
        <f>IFERROR(__xludf.DUMMYFUNCTION("IMPORTRANGE(""https://docs.google.com/spreadsheets/d/1vsTcEcugRZXGU84Ng3dXvNCAOD3CAaUTEbnnM7tyUJg/edit?usp=sharing"",""おかず形態一覧表!A1"")"),"1. おかず形態一覧表")</f>
        <v>1. おかず形態一覧表</v>
      </c>
    </row>
    <row r="2" ht="22.5" customHeight="1">
      <c r="A2" s="14" t="str">
        <f>IFERROR(__xludf.DUMMYFUNCTION("IMPORTRANGE(""https://docs.google.com/spreadsheets/d/1vsTcEcugRZXGU84Ng3dXvNCAOD3CAaUTEbnnM7tyUJg/edit?usp=sharing"",""おかず形態一覧表!A2"")"),"食種名称")</f>
        <v>食種名称</v>
      </c>
      <c r="B2" s="17" t="s">
        <v>9</v>
      </c>
      <c r="C2" s="17" t="s">
        <v>10</v>
      </c>
      <c r="D2" s="17" t="s">
        <v>11</v>
      </c>
      <c r="E2" s="17" t="s">
        <v>12</v>
      </c>
      <c r="F2" s="17" t="s">
        <v>13</v>
      </c>
      <c r="G2" s="17" t="s">
        <v>14</v>
      </c>
      <c r="H2" s="17"/>
    </row>
    <row r="3" ht="18.75" customHeight="1">
      <c r="A3" s="22" t="str">
        <f>IFERROR(__xludf.DUMMYFUNCTION("IMPORTRANGE(""https://docs.google.com/spreadsheets/d/1vsTcEcugRZXGU84Ng3dXvNCAOD3CAaUTEbnnM7tyUJg/edit?usp=sharing"",""おかず形態一覧表!A3"")"),"肉のおかず")</f>
        <v>肉のおかず</v>
      </c>
      <c r="B3" s="24" t="s">
        <v>19</v>
      </c>
      <c r="C3" s="24" t="s">
        <v>19</v>
      </c>
      <c r="D3" s="24" t="s">
        <v>19</v>
      </c>
      <c r="E3" s="24" t="s">
        <v>19</v>
      </c>
      <c r="F3" s="24"/>
      <c r="G3" s="24" t="s">
        <v>19</v>
      </c>
      <c r="H3" s="24"/>
    </row>
    <row r="4" ht="67.5" customHeight="1">
      <c r="A4" s="32" t="str">
        <f>IFERROR(__xludf.DUMMYFUNCTION("IMPORTRANGE(""https://docs.google.com/spreadsheets/d/1vsTcEcugRZXGU84Ng3dXvNCAOD3CAaUTEbnnM7tyUJg/edit?usp=sharing"",""おかず形態一覧表!A4"")"),"画像")</f>
        <v>画像</v>
      </c>
      <c r="B4" s="33"/>
      <c r="C4" s="33"/>
      <c r="D4" s="33"/>
      <c r="E4" s="33"/>
      <c r="F4" s="33"/>
      <c r="G4" s="33"/>
      <c r="H4" s="33"/>
    </row>
    <row r="5" ht="18.75" customHeight="1">
      <c r="A5" s="22" t="str">
        <f>IFERROR(__xludf.DUMMYFUNCTION("IMPORTRANGE(""https://docs.google.com/spreadsheets/d/1vsTcEcugRZXGU84Ng3dXvNCAOD3CAaUTEbnnM7tyUJg/edit?usp=sharing"",""おかず形態一覧表!A5"")"),"魚のおかず")</f>
        <v>魚のおかず</v>
      </c>
      <c r="B5" s="24" t="s">
        <v>23</v>
      </c>
      <c r="C5" s="24" t="s">
        <v>23</v>
      </c>
      <c r="D5" s="24" t="s">
        <v>23</v>
      </c>
      <c r="E5" s="24" t="s">
        <v>23</v>
      </c>
      <c r="F5" s="24" t="s">
        <v>24</v>
      </c>
      <c r="G5" s="24" t="s">
        <v>23</v>
      </c>
      <c r="H5" s="24"/>
    </row>
    <row r="6" ht="67.5" customHeight="1">
      <c r="A6" s="32" t="str">
        <f>IFERROR(__xludf.DUMMYFUNCTION("IMPORTRANGE(""https://docs.google.com/spreadsheets/d/1vsTcEcugRZXGU84Ng3dXvNCAOD3CAaUTEbnnM7tyUJg/edit?usp=sharing"",""おかず形態一覧表!A6"")"),"画像")</f>
        <v>画像</v>
      </c>
      <c r="B6" s="42"/>
      <c r="C6" s="33"/>
      <c r="D6" s="33"/>
      <c r="E6" s="33"/>
      <c r="F6" s="33"/>
      <c r="G6" s="33"/>
      <c r="H6" s="33"/>
    </row>
    <row r="7" ht="18.75" customHeight="1">
      <c r="A7" s="22" t="str">
        <f>IFERROR(__xludf.DUMMYFUNCTION("IMPORTRANGE(""https://docs.google.com/spreadsheets/d/1vsTcEcugRZXGU84Ng3dXvNCAOD3CAaUTEbnnM7tyUJg/edit?usp=sharing"",""おかず形態一覧表!A7"")"),"野菜のおかず")</f>
        <v>野菜のおかず</v>
      </c>
      <c r="B7" s="24" t="s">
        <v>26</v>
      </c>
      <c r="C7" s="24" t="s">
        <v>26</v>
      </c>
      <c r="D7" s="24" t="s">
        <v>26</v>
      </c>
      <c r="E7" s="24" t="s">
        <v>26</v>
      </c>
      <c r="F7" s="24" t="s">
        <v>26</v>
      </c>
      <c r="G7" s="24" t="s">
        <v>26</v>
      </c>
      <c r="H7" s="24"/>
    </row>
    <row r="8" ht="67.5" customHeight="1">
      <c r="A8" s="43" t="str">
        <f>IFERROR(__xludf.DUMMYFUNCTION("IMPORTRANGE(""https://docs.google.com/spreadsheets/d/1vsTcEcugRZXGU84Ng3dXvNCAOD3CAaUTEbnnM7tyUJg/edit?usp=sharing"",""おかず形態一覧表!A8"")"),"画像")</f>
        <v>画像</v>
      </c>
      <c r="B8" s="44"/>
      <c r="C8" s="45"/>
      <c r="D8" s="45"/>
      <c r="E8" s="45"/>
      <c r="F8" s="45"/>
      <c r="G8" s="45"/>
      <c r="H8" s="45"/>
    </row>
    <row r="9" ht="112.5" customHeight="1">
      <c r="A9" s="43" t="str">
        <f>IFERROR(__xludf.DUMMYFUNCTION("IMPORTRANGE(""https://docs.google.com/spreadsheets/d/1vsTcEcugRZXGU84Ng3dXvNCAOD3CAaUTEbnnM7tyUJg/edit?usp=sharing"",""おかず形態一覧表!A9"")"),"内容")</f>
        <v>内容</v>
      </c>
      <c r="B9" s="49" t="s">
        <v>27</v>
      </c>
      <c r="C9" s="49" t="s">
        <v>29</v>
      </c>
      <c r="D9" s="49" t="s">
        <v>31</v>
      </c>
      <c r="E9" s="49" t="s">
        <v>31</v>
      </c>
      <c r="F9" s="49" t="s">
        <v>32</v>
      </c>
      <c r="G9" s="49" t="s">
        <v>34</v>
      </c>
      <c r="H9" s="49"/>
    </row>
    <row r="10" ht="45.0" customHeight="1">
      <c r="A10" s="55" t="str">
        <f>IFERROR(__xludf.DUMMYFUNCTION("IMPORTRANGE(""https://docs.google.com/spreadsheets/d/1vsTcEcugRZXGU84Ng3dXvNCAOD3CAaUTEbnnM7tyUJg/edit?usp=sharing"",""おかず形態一覧表!A10"")"),"大きさ・形状")</f>
        <v>大きさ・形状</v>
      </c>
      <c r="B10" s="56" t="s">
        <v>35</v>
      </c>
      <c r="C10" s="56" t="s">
        <v>36</v>
      </c>
      <c r="D10" s="56" t="s">
        <v>37</v>
      </c>
      <c r="E10" s="56" t="s">
        <v>38</v>
      </c>
      <c r="F10" s="56" t="s">
        <v>39</v>
      </c>
      <c r="G10" s="56" t="s">
        <v>40</v>
      </c>
      <c r="H10" s="56"/>
    </row>
    <row r="11" ht="45.0" customHeight="1">
      <c r="A11" s="55" t="str">
        <f>IFERROR(__xludf.DUMMYFUNCTION("IMPORTRANGE(""https://docs.google.com/spreadsheets/d/1vsTcEcugRZXGU84Ng3dXvNCAOD3CAaUTEbnnM7tyUJg/edit?usp=sharing"",""おかず形態一覧表!A11"")"),"咀嚼の必要性")</f>
        <v>咀嚼の必要性</v>
      </c>
      <c r="B11" s="56" t="s">
        <v>41</v>
      </c>
      <c r="C11" s="56"/>
      <c r="D11" s="56" t="s">
        <v>42</v>
      </c>
      <c r="E11" s="56" t="s">
        <v>42</v>
      </c>
      <c r="F11" s="56" t="s">
        <v>43</v>
      </c>
      <c r="G11" s="56" t="s">
        <v>45</v>
      </c>
      <c r="H11" s="56"/>
    </row>
    <row r="12" ht="22.5" customHeight="1">
      <c r="A12" s="55" t="str">
        <f>IFERROR(__xludf.DUMMYFUNCTION("IMPORTRANGE(""https://docs.google.com/spreadsheets/d/1vsTcEcugRZXGU84Ng3dXvNCAOD3CAaUTEbnnM7tyUJg/edit?usp=sharing"",""おかず形態一覧表!A12"")"),"学会分類2021")</f>
        <v>学会分類2021</v>
      </c>
      <c r="B12" s="65" t="s">
        <v>47</v>
      </c>
      <c r="C12" s="65"/>
      <c r="D12" s="65" t="s">
        <v>48</v>
      </c>
      <c r="E12" s="65" t="s">
        <v>48</v>
      </c>
      <c r="F12" s="65" t="s">
        <v>49</v>
      </c>
      <c r="G12" s="65" t="s">
        <v>50</v>
      </c>
      <c r="H12" s="65"/>
    </row>
    <row r="13" ht="22.5" customHeight="1">
      <c r="A13" s="68" t="str">
        <f>IFERROR(__xludf.DUMMYFUNCTION("IMPORTRANGE(""https://docs.google.com/spreadsheets/d/1vsTcEcugRZXGU84Ng3dXvNCAOD3CAaUTEbnnM7tyUJg/edit?usp=sharing"",""おかず形態一覧表!A13"")"),"栄養量目安")</f>
        <v>栄養量目安</v>
      </c>
      <c r="B13" s="69" t="s">
        <v>51</v>
      </c>
      <c r="C13" s="69" t="s">
        <v>52</v>
      </c>
      <c r="D13" s="69" t="s">
        <v>53</v>
      </c>
      <c r="E13" s="69" t="s">
        <v>53</v>
      </c>
      <c r="F13" s="69" t="s">
        <v>54</v>
      </c>
      <c r="G13" s="69" t="s">
        <v>55</v>
      </c>
      <c r="H13" s="69"/>
    </row>
    <row r="14" ht="22.5" customHeight="1">
      <c r="A14" s="72"/>
      <c r="B14" s="73" t="s">
        <v>56</v>
      </c>
      <c r="C14" s="73">
        <v>1300.0</v>
      </c>
      <c r="D14" s="73">
        <v>1300.0</v>
      </c>
      <c r="E14" s="73">
        <v>1300.0</v>
      </c>
      <c r="F14" s="73">
        <v>1300.0</v>
      </c>
      <c r="G14" s="73">
        <v>1300.0</v>
      </c>
      <c r="H14" s="73"/>
    </row>
  </sheetData>
  <mergeCells count="1">
    <mergeCell ref="A13:A14"/>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2" t="str">
        <f>IFERROR(__xludf.DUMMYFUNCTION("IMPORTRANGE(""https://docs.google.com/spreadsheets/d/1vsTcEcugRZXGU84Ng3dXvNCAOD3CAaUTEbnnM7tyUJg/edit?usp=sharing"",""主食一覧!A1"")"),"2. 主食一覧")</f>
        <v>2. 主食一覧</v>
      </c>
    </row>
    <row r="2" ht="22.5" customHeight="1">
      <c r="A2" s="6" t="str">
        <f>IFERROR(__xludf.DUMMYFUNCTION("IMPORTRANGE(""https://docs.google.com/spreadsheets/d/1vsTcEcugRZXGU84Ng3dXvNCAOD3CAaUTEbnnM7tyUJg/edit?usp=sharing"",""主食一覧!A2"")"),"主食名称")</f>
        <v>主食名称</v>
      </c>
      <c r="B2" s="9" t="s">
        <v>2</v>
      </c>
      <c r="C2" s="9" t="s">
        <v>3</v>
      </c>
      <c r="D2" s="9" t="s">
        <v>5</v>
      </c>
      <c r="E2" s="9" t="s">
        <v>6</v>
      </c>
      <c r="F2" s="9"/>
      <c r="G2" s="9"/>
      <c r="H2" s="13"/>
    </row>
    <row r="3" ht="67.5" customHeight="1">
      <c r="A3" s="6" t="str">
        <f>IFERROR(__xludf.DUMMYFUNCTION("IMPORTRANGE(""https://docs.google.com/spreadsheets/d/1vsTcEcugRZXGU84Ng3dXvNCAOD3CAaUTEbnnM7tyUJg/edit?usp=sharing"",""主食一覧!A3"")"),"画像")</f>
        <v>画像</v>
      </c>
      <c r="B3" s="16"/>
      <c r="C3" s="16"/>
      <c r="D3" s="16"/>
      <c r="E3" s="16"/>
      <c r="F3" s="16"/>
      <c r="G3" s="16"/>
      <c r="H3" s="16"/>
    </row>
    <row r="4" ht="45.0" customHeight="1">
      <c r="A4" s="6" t="str">
        <f>IFERROR(__xludf.DUMMYFUNCTION("IMPORTRANGE(""https://docs.google.com/spreadsheets/d/1vsTcEcugRZXGU84Ng3dXvNCAOD3CAaUTEbnnM7tyUJg/edit?usp=sharing"",""主食一覧!A4"")"),"内容")</f>
        <v>内容</v>
      </c>
      <c r="B4" s="21" t="s">
        <v>15</v>
      </c>
      <c r="C4" s="21" t="s">
        <v>16</v>
      </c>
      <c r="D4" s="21" t="s">
        <v>17</v>
      </c>
      <c r="E4" s="21" t="s">
        <v>18</v>
      </c>
      <c r="F4" s="21"/>
      <c r="G4" s="21"/>
      <c r="H4" s="25"/>
    </row>
    <row r="5" ht="22.5" customHeight="1">
      <c r="A5" s="6" t="str">
        <f>IFERROR(__xludf.DUMMYFUNCTION("IMPORTRANGE(""https://docs.google.com/spreadsheets/d/1vsTcEcugRZXGU84Ng3dXvNCAOD3CAaUTEbnnM7tyUJg/edit?usp=sharing"",""主食一覧!A5"")"),"学会分類2021")</f>
        <v>学会分類2021</v>
      </c>
      <c r="B5" s="28"/>
      <c r="C5" s="28"/>
      <c r="D5" s="28"/>
      <c r="E5" s="28"/>
      <c r="F5" s="28"/>
      <c r="G5" s="28"/>
      <c r="H5" s="28"/>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4" t="str">
        <f>IFERROR(__xludf.DUMMYFUNCTION("IMPORTRANGE(""https://docs.google.com/spreadsheets/d/1vsTcEcugRZXGU84Ng3dXvNCAOD3CAaUTEbnnM7tyUJg/edit?usp=sharing"",""水分とろみの基準・水分ゼリー!A1"")"),"3-1. 水分とろみの基準")</f>
        <v>3-1. 水分とろみの基準</v>
      </c>
      <c r="F1" s="7" t="str">
        <f>IFERROR(__xludf.DUMMYFUNCTION("IMPORTRANGE(""https://docs.google.com/spreadsheets/d/1vsTcEcugRZXGU84Ng3dXvNCAOD3CAaUTEbnnM7tyUJg/edit?usp=sharing"",""水分とろみの基準・水分ゼリー!F1"")"),"3-2. 水分ゼリー")</f>
        <v>3-2. 水分ゼリー</v>
      </c>
    </row>
    <row r="2" ht="30.0" customHeight="1">
      <c r="A2" s="12" t="str">
        <f>IFERROR(__xludf.DUMMYFUNCTION("IMPORTRANGE(""https://docs.google.com/spreadsheets/d/1vsTcEcugRZXGU84Ng3dXvNCAOD3CAaUTEbnnM7tyUJg/edit?usp=sharing"",""水分とろみの基準・水分ゼリー!A2"")"),"学会分類2021
（とろみ）")</f>
        <v>学会分類2021
（とろみ）</v>
      </c>
      <c r="B2" s="15" t="str">
        <f>IFERROR(__xludf.DUMMYFUNCTION("IMPORTRANGE(""https://docs.google.com/spreadsheets/d/1vsTcEcugRZXGU84Ng3dXvNCAOD3CAaUTEbnnM7tyUJg/edit?usp=sharing"",""水分とろみの基準・水分ゼリー!B2"")"),"薄いとろみ")</f>
        <v>薄いとろみ</v>
      </c>
      <c r="C2" s="15" t="str">
        <f>IFERROR(__xludf.DUMMYFUNCTION("IMPORTRANGE(""https://docs.google.com/spreadsheets/d/1vsTcEcugRZXGU84Ng3dXvNCAOD3CAaUTEbnnM7tyUJg/edit?usp=sharing"",""水分とろみの基準・水分ゼリー!C2"")"),"中間のとろみ")</f>
        <v>中間のとろみ</v>
      </c>
      <c r="D2" s="15" t="str">
        <f>IFERROR(__xludf.DUMMYFUNCTION("IMPORTRANGE(""https://docs.google.com/spreadsheets/d/1vsTcEcugRZXGU84Ng3dXvNCAOD3CAaUTEbnnM7tyUJg/edit?usp=sharing"",""水分とろみの基準・水分ゼリー!D2"")"),"濃いとろみ")</f>
        <v>濃いとろみ</v>
      </c>
      <c r="E2" s="15" t="str">
        <f>IFERROR(__xludf.DUMMYFUNCTION("IMPORTRANGE(""https://docs.google.com/spreadsheets/d/1vsTcEcugRZXGU84Ng3dXvNCAOD3CAaUTEbnnM7tyUJg/edit?usp=sharing"",""水分とろみの基準・水分ゼリー!E2"")"),"")</f>
        <v/>
      </c>
      <c r="F2" s="23" t="str">
        <f>IFERROR(__xludf.DUMMYFUNCTION("IMPORTRANGE(""https://docs.google.com/spreadsheets/d/1vsTcEcugRZXGU84Ng3dXvNCAOD3CAaUTEbnnM7tyUJg/edit?usp=sharing"",""水分とろみの基準・水分ゼリー!F2"")"),"名称")</f>
        <v>名称</v>
      </c>
      <c r="G2" s="26" t="s">
        <v>20</v>
      </c>
      <c r="H2" s="27"/>
    </row>
    <row r="3" ht="22.5" customHeight="1">
      <c r="A3" s="29" t="str">
        <f>IFERROR(__xludf.DUMMYFUNCTION("IMPORTRANGE(""https://docs.google.com/spreadsheets/d/1vsTcEcugRZXGU84Ng3dXvNCAOD3CAaUTEbnnM7tyUJg/edit?usp=sharing"",""水分とろみの基準・水分ゼリー!A3"")"),"とろみ調整食品")</f>
        <v>とろみ調整食品</v>
      </c>
      <c r="B3" s="30" t="s">
        <v>21</v>
      </c>
      <c r="C3" s="30" t="s">
        <v>21</v>
      </c>
      <c r="D3" s="30" t="s">
        <v>21</v>
      </c>
      <c r="E3" s="31"/>
      <c r="F3" s="29" t="str">
        <f>IFERROR(__xludf.DUMMYFUNCTION("IMPORTRANGE(""https://docs.google.com/spreadsheets/d/1vsTcEcugRZXGU84Ng3dXvNCAOD3CAaUTEbnnM7tyUJg/edit?usp=sharing"",""水分とろみの基準・水分ゼリー!F3"")"),"とろみ調整食品")</f>
        <v>とろみ調整食品</v>
      </c>
      <c r="G3" s="30" t="s">
        <v>22</v>
      </c>
      <c r="H3" s="31"/>
    </row>
    <row r="4" ht="22.5" customHeight="1">
      <c r="A4" s="34" t="str">
        <f>IFERROR(__xludf.DUMMYFUNCTION("IMPORTRANGE(""https://docs.google.com/spreadsheets/d/1vsTcEcugRZXGU84Ng3dXvNCAOD3CAaUTEbnnM7tyUJg/edit?usp=sharing"",""水分とろみの基準・水分ゼリー!A4"")"),"水100mlあたり")</f>
        <v>水100mlあたり</v>
      </c>
      <c r="B4" s="35">
        <v>0.75</v>
      </c>
      <c r="C4" s="35">
        <v>1.0</v>
      </c>
      <c r="D4" s="35">
        <v>1.5</v>
      </c>
      <c r="E4" s="36"/>
      <c r="F4" s="29" t="str">
        <f>IFERROR(__xludf.DUMMYFUNCTION("IMPORTRANGE(""https://docs.google.com/spreadsheets/d/1vsTcEcugRZXGU84Ng3dXvNCAOD3CAaUTEbnnM7tyUJg/edit?usp=sharing"",""水分とろみの基準・水分ゼリー!F4"")"),"水100mlあたり")</f>
        <v>水100mlあたり</v>
      </c>
      <c r="G4" s="37">
        <v>7.5</v>
      </c>
      <c r="H4" s="38"/>
    </row>
    <row r="5" ht="22.5" customHeight="1">
      <c r="A5" s="39" t="str">
        <f>IFERROR(__xludf.DUMMYFUNCTION("IMPORTRANGE(""https://docs.google.com/spreadsheets/d/1vsTcEcugRZXGU84Ng3dXvNCAOD3CAaUTEbnnM7tyUJg/edit?usp=sharing"",""水分とろみの基準・水分ゼリー!A5"")"),"小さじ")</f>
        <v>小さじ</v>
      </c>
      <c r="B5" s="40"/>
      <c r="C5" s="41"/>
      <c r="D5" s="40"/>
      <c r="E5" s="41"/>
      <c r="F5" s="39" t="s">
        <v>25</v>
      </c>
      <c r="G5" s="40"/>
      <c r="H5" s="41"/>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46" t="str">
        <f>IFERROR(__xludf.DUMMYFUNCTION("IMPORTRANGE(""https://docs.google.com/spreadsheets/d/1vsTcEcugRZXGU84Ng3dXvNCAOD3CAaUTEbnnM7tyUJg/edit?usp=sharing"",""濃厚流動食・補助食品!A1"")"),"4. 濃厚流動食（経管栄養）")</f>
        <v>4. 濃厚流動食（経管栄養）</v>
      </c>
      <c r="F1" s="47" t="str">
        <f>IFERROR(__xludf.DUMMYFUNCTION("IMPORTRANGE(""https://docs.google.com/spreadsheets/d/1vsTcEcugRZXGU84Ng3dXvNCAOD3CAaUTEbnnM7tyUJg/edit?usp=sharing"",""濃厚流動食・補助食品!F1"")"),"5. 補助食品、その他")</f>
        <v>5. 補助食品、その他</v>
      </c>
    </row>
    <row r="2" ht="22.5" customHeight="1">
      <c r="A2" s="48" t="str">
        <f>IFERROR(__xludf.DUMMYFUNCTION("IMPORTRANGE(""https://docs.google.com/spreadsheets/d/1vsTcEcugRZXGU84Ng3dXvNCAOD3CAaUTEbnnM7tyUJg/edit?usp=sharing"",""濃厚流動食・補助食品!A2"")"),"商品名")</f>
        <v>商品名</v>
      </c>
      <c r="B2" s="50" t="s">
        <v>28</v>
      </c>
      <c r="C2" s="50" t="s">
        <v>30</v>
      </c>
      <c r="D2" s="50"/>
      <c r="E2" s="51"/>
      <c r="F2" s="52" t="s">
        <v>33</v>
      </c>
      <c r="G2" s="53"/>
    </row>
    <row r="3" ht="22.5" customHeight="1">
      <c r="A3" s="54"/>
      <c r="B3" s="50"/>
      <c r="C3" s="50"/>
      <c r="D3" s="50"/>
      <c r="E3" s="51"/>
      <c r="F3" s="57"/>
      <c r="G3" s="58"/>
    </row>
    <row r="4" ht="22.5" customHeight="1">
      <c r="A4" s="59"/>
      <c r="B4" s="50"/>
      <c r="C4" s="50"/>
      <c r="D4" s="60"/>
      <c r="E4" s="51"/>
      <c r="F4" s="61"/>
      <c r="G4" s="62"/>
    </row>
  </sheetData>
  <mergeCells count="2">
    <mergeCell ref="A2:A4"/>
    <mergeCell ref="F3:G4"/>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30.0" customHeight="1">
      <c r="A1" s="63" t="s">
        <v>44</v>
      </c>
      <c r="B1" s="64"/>
      <c r="C1" s="64"/>
      <c r="D1" s="64" t="s">
        <v>46</v>
      </c>
      <c r="E1" s="64"/>
      <c r="F1" s="66"/>
      <c r="G1" s="66"/>
      <c r="H1" s="66"/>
      <c r="I1" s="67"/>
      <c r="J1" s="67"/>
      <c r="K1" s="67"/>
      <c r="L1" s="67"/>
      <c r="M1" s="67"/>
      <c r="N1" s="67"/>
      <c r="O1" s="67"/>
      <c r="P1" s="67"/>
      <c r="Q1" s="67"/>
      <c r="R1" s="67"/>
      <c r="S1" s="67"/>
      <c r="T1" s="67"/>
      <c r="U1" s="67"/>
      <c r="V1" s="67"/>
      <c r="W1" s="67"/>
      <c r="X1" s="67"/>
      <c r="Y1" s="67"/>
      <c r="Z1" s="67"/>
    </row>
    <row r="2" ht="7.5" customHeight="1"/>
    <row r="3" ht="22.5" customHeight="1">
      <c r="A3" s="70" t="str">
        <f>IFERROR(__xludf.DUMMYFUNCTION("IMPORTRANGE(""https://docs.google.com/spreadsheets/d/1vsTcEcugRZXGU84Ng3dXvNCAOD3CAaUTEbnnM7tyUJg/edit?usp=sharing"",""おかず形態一覧表!A1"")"),"1. おかず形態一覧表")</f>
        <v>1. おかず形態一覧表</v>
      </c>
      <c r="B3" s="71"/>
    </row>
    <row r="4" ht="22.5" customHeight="1">
      <c r="A4" s="14" t="str">
        <f>IFERROR(__xludf.DUMMYFUNCTION("IMPORTRANGE(""https://docs.google.com/spreadsheets/d/1vsTcEcugRZXGU84Ng3dXvNCAOD3CAaUTEbnnM7tyUJg/edit?usp=sharing"",""おかず形態一覧表!A2"")"),"食種名称")</f>
        <v>食種名称</v>
      </c>
      <c r="B4" s="74" t="str">
        <f>'おかず形態一覧表'!B2</f>
        <v>常食</v>
      </c>
      <c r="C4" s="74" t="str">
        <f>'おかず形態一覧表'!C2</f>
        <v>一口大</v>
      </c>
      <c r="D4" s="74" t="str">
        <f>'おかず形態一覧表'!D2</f>
        <v>刻み</v>
      </c>
      <c r="E4" s="74" t="str">
        <f>'おかず形態一覧表'!E2</f>
        <v>極刻み</v>
      </c>
      <c r="F4" s="74" t="str">
        <f>'おかず形態一覧表'!F2</f>
        <v>ゼリー</v>
      </c>
      <c r="G4" s="74" t="str">
        <f>'おかず形態一覧表'!G2</f>
        <v>ミキサー</v>
      </c>
      <c r="H4" s="74" t="str">
        <f>'おかず形態一覧表'!H2</f>
        <v/>
      </c>
    </row>
    <row r="5" ht="22.5" customHeight="1">
      <c r="A5" s="14" t="str">
        <f>IFERROR(__xludf.DUMMYFUNCTION("IMPORTRANGE(""https://docs.google.com/spreadsheets/d/1vsTcEcugRZXGU84Ng3dXvNCAOD3CAaUTEbnnM7tyUJg/edit?usp=sharing"",""おかず形態一覧表!A3"")"),"肉のおかず")</f>
        <v>肉のおかず</v>
      </c>
      <c r="B5" s="75" t="str">
        <f>'おかず形態一覧表'!B3</f>
        <v>鶏肉のマスタード焼き</v>
      </c>
      <c r="C5" s="75" t="str">
        <f>'おかず形態一覧表'!C3</f>
        <v>鶏肉のマスタード焼き</v>
      </c>
      <c r="D5" s="75" t="str">
        <f>'おかず形態一覧表'!D3</f>
        <v>鶏肉のマスタード焼き</v>
      </c>
      <c r="E5" s="75" t="str">
        <f>'おかず形態一覧表'!E3</f>
        <v>鶏肉のマスタード焼き</v>
      </c>
      <c r="F5" s="75" t="str">
        <f>'おかず形態一覧表'!F3</f>
        <v/>
      </c>
      <c r="G5" s="75" t="str">
        <f>'おかず形態一覧表'!G3</f>
        <v>鶏肉のマスタード焼き</v>
      </c>
      <c r="H5" s="75" t="str">
        <f>'おかず形態一覧表'!H3</f>
        <v/>
      </c>
    </row>
    <row r="6" ht="67.5" customHeight="1">
      <c r="A6" s="32" t="str">
        <f>IFERROR(__xludf.DUMMYFUNCTION("IMPORTRANGE(""https://docs.google.com/spreadsheets/d/1vsTcEcugRZXGU84Ng3dXvNCAOD3CAaUTEbnnM7tyUJg/edit?usp=sharing"",""おかず形態一覧表!A4"")"),"画像")</f>
        <v>画像</v>
      </c>
      <c r="B6" s="42" t="str">
        <f>'おかず形態一覧表'!B4</f>
        <v/>
      </c>
      <c r="C6" s="42" t="str">
        <f>'おかず形態一覧表'!C4</f>
        <v/>
      </c>
      <c r="D6" s="42" t="str">
        <f>'おかず形態一覧表'!D4</f>
        <v/>
      </c>
      <c r="E6" s="42" t="str">
        <f>'おかず形態一覧表'!E4</f>
        <v/>
      </c>
      <c r="F6" s="42" t="str">
        <f>'おかず形態一覧表'!F4</f>
        <v/>
      </c>
      <c r="G6" s="42" t="str">
        <f>'おかず形態一覧表'!G4</f>
        <v/>
      </c>
      <c r="H6" s="42" t="str">
        <f>'おかず形態一覧表'!H4</f>
        <v/>
      </c>
    </row>
    <row r="7" ht="22.5" customHeight="1">
      <c r="A7" s="14" t="str">
        <f>IFERROR(__xludf.DUMMYFUNCTION("IMPORTRANGE(""https://docs.google.com/spreadsheets/d/1vsTcEcugRZXGU84Ng3dXvNCAOD3CAaUTEbnnM7tyUJg/edit?usp=sharing"",""おかず形態一覧表!A5"")"),"魚のおかず")</f>
        <v>魚のおかず</v>
      </c>
      <c r="B7" s="75" t="str">
        <f>'おかず形態一覧表'!B5</f>
        <v>サバの焼き浸し</v>
      </c>
      <c r="C7" s="75" t="str">
        <f>'おかず形態一覧表'!C5</f>
        <v>サバの焼き浸し</v>
      </c>
      <c r="D7" s="75" t="str">
        <f>'おかず形態一覧表'!D5</f>
        <v>サバの焼き浸し</v>
      </c>
      <c r="E7" s="75" t="str">
        <f>'おかず形態一覧表'!E5</f>
        <v>サバの焼き浸し</v>
      </c>
      <c r="F7" s="75" t="str">
        <f>'おかず形態一覧表'!F5</f>
        <v>天ぷら</v>
      </c>
      <c r="G7" s="75" t="str">
        <f>'おかず形態一覧表'!G5</f>
        <v>サバの焼き浸し</v>
      </c>
      <c r="H7" s="75" t="str">
        <f>'おかず形態一覧表'!H5</f>
        <v/>
      </c>
    </row>
    <row r="8" ht="67.5" customHeight="1">
      <c r="A8" s="32" t="str">
        <f>IFERROR(__xludf.DUMMYFUNCTION("IMPORTRANGE(""https://docs.google.com/spreadsheets/d/1vsTcEcugRZXGU84Ng3dXvNCAOD3CAaUTEbnnM7tyUJg/edit?usp=sharing"",""おかず形態一覧表!A6"")"),"画像")</f>
        <v>画像</v>
      </c>
      <c r="B8" s="42" t="str">
        <f>'おかず形態一覧表'!B6</f>
        <v/>
      </c>
      <c r="C8" s="42" t="str">
        <f>'おかず形態一覧表'!C6</f>
        <v/>
      </c>
      <c r="D8" s="42" t="str">
        <f>'おかず形態一覧表'!D6</f>
        <v/>
      </c>
      <c r="E8" s="42" t="str">
        <f>'おかず形態一覧表'!E6</f>
        <v/>
      </c>
      <c r="F8" s="42" t="str">
        <f>'おかず形態一覧表'!F6</f>
        <v/>
      </c>
      <c r="G8" s="42" t="str">
        <f>'おかず形態一覧表'!G6</f>
        <v/>
      </c>
      <c r="H8" s="42" t="str">
        <f>'おかず形態一覧表'!H6</f>
        <v/>
      </c>
    </row>
    <row r="9" ht="22.5" customHeight="1">
      <c r="A9" s="14" t="str">
        <f>IFERROR(__xludf.DUMMYFUNCTION("IMPORTRANGE(""https://docs.google.com/spreadsheets/d/1vsTcEcugRZXGU84Ng3dXvNCAOD3CAaUTEbnnM7tyUJg/edit?usp=sharing"",""おかず形態一覧表!A7"")"),"野菜のおかず")</f>
        <v>野菜のおかず</v>
      </c>
      <c r="B9" s="75" t="str">
        <f>'おかず形態一覧表'!B7</f>
        <v>ほうれん草和え物</v>
      </c>
      <c r="C9" s="75" t="str">
        <f>'おかず形態一覧表'!C7</f>
        <v>ほうれん草和え物</v>
      </c>
      <c r="D9" s="75" t="str">
        <f>'おかず形態一覧表'!D7</f>
        <v>ほうれん草和え物</v>
      </c>
      <c r="E9" s="75" t="str">
        <f>'おかず形態一覧表'!E7</f>
        <v>ほうれん草和え物</v>
      </c>
      <c r="F9" s="75" t="str">
        <f>'おかず形態一覧表'!F7</f>
        <v>ほうれん草和え物</v>
      </c>
      <c r="G9" s="75" t="str">
        <f>'おかず形態一覧表'!G7</f>
        <v>ほうれん草和え物</v>
      </c>
      <c r="H9" s="75" t="str">
        <f>'おかず形態一覧表'!H7</f>
        <v/>
      </c>
    </row>
    <row r="10" ht="67.5" customHeight="1">
      <c r="A10" s="43" t="str">
        <f>IFERROR(__xludf.DUMMYFUNCTION("IMPORTRANGE(""https://docs.google.com/spreadsheets/d/1vsTcEcugRZXGU84Ng3dXvNCAOD3CAaUTEbnnM7tyUJg/edit?usp=sharing"",""おかず形態一覧表!A8"")"),"画像")</f>
        <v>画像</v>
      </c>
      <c r="B10" s="44" t="str">
        <f>'おかず形態一覧表'!B8</f>
        <v/>
      </c>
      <c r="C10" s="44" t="str">
        <f>'おかず形態一覧表'!C8</f>
        <v/>
      </c>
      <c r="D10" s="44" t="str">
        <f>'おかず形態一覧表'!D8</f>
        <v/>
      </c>
      <c r="E10" s="44" t="str">
        <f>'おかず形態一覧表'!E8</f>
        <v/>
      </c>
      <c r="F10" s="44" t="str">
        <f>'おかず形態一覧表'!F8</f>
        <v/>
      </c>
      <c r="G10" s="44" t="str">
        <f>'おかず形態一覧表'!G8</f>
        <v/>
      </c>
      <c r="H10" s="44" t="str">
        <f>'おかず形態一覧表'!H8</f>
        <v/>
      </c>
    </row>
    <row r="11" ht="112.5" customHeight="1">
      <c r="A11" s="43" t="str">
        <f>IFERROR(__xludf.DUMMYFUNCTION("IMPORTRANGE(""https://docs.google.com/spreadsheets/d/1vsTcEcugRZXGU84Ng3dXvNCAOD3CAaUTEbnnM7tyUJg/edit?usp=sharing"",""おかず形態一覧表!A9"")"),"内容")</f>
        <v>内容</v>
      </c>
      <c r="B11" s="98" t="str">
        <f>'おかず形態一覧表'!B9</f>
        <v>一般的な食事、軟らかめ</v>
      </c>
      <c r="C11" s="98" t="str">
        <f>'おかず形態一覧表'!C9</f>
        <v>食べやすい大きさにカットしたもの</v>
      </c>
      <c r="D11" s="98" t="str">
        <f>'おかず形態一覧表'!D9</f>
        <v>調理後細かく刻み、煮汁などはとろみをつける(トロメイクコンパクト)</v>
      </c>
      <c r="E11" s="98" t="str">
        <f>'おかず形態一覧表'!E9</f>
        <v>調理後細かく刻み、煮汁などはとろみをつける(トロメイクコンパクト)</v>
      </c>
      <c r="F11" s="98" t="str">
        <f>'おかず形態一覧表'!F9</f>
        <v>ムース状、ゼリー状の市販の冷凍食品</v>
      </c>
      <c r="G11" s="98" t="str">
        <f>'おかず形態一覧表'!G9</f>
        <v>調理後、ハンドブレンダーで粒がなくなるまで撹拌し、ケチャップ程度のとろみをつける(トロメイクコンパクト)</v>
      </c>
      <c r="H11" s="98" t="str">
        <f>'おかず形態一覧表'!H9</f>
        <v/>
      </c>
    </row>
    <row r="12" ht="45.0" customHeight="1">
      <c r="A12" s="55" t="str">
        <f>IFERROR(__xludf.DUMMYFUNCTION("IMPORTRANGE(""https://docs.google.com/spreadsheets/d/1vsTcEcugRZXGU84Ng3dXvNCAOD3CAaUTEbnnM7tyUJg/edit?usp=sharing"",""おかず形態一覧表!A10"")"),"大きさ・形状")</f>
        <v>大きさ・形状</v>
      </c>
      <c r="B12" s="105" t="str">
        <f>'おかず形態一覧表'!B10</f>
        <v>ンダーで粒がなくな</v>
      </c>
      <c r="C12" s="105" t="str">
        <f>'おかず形態一覧表'!C10</f>
        <v>スプーンに乗る大きさ、一口大</v>
      </c>
      <c r="D12" s="105" t="str">
        <f>'おかず形態一覧表'!D10</f>
        <v>1cm弱</v>
      </c>
      <c r="E12" s="105" t="str">
        <f>'おかず形態一覧表'!E10</f>
        <v>2~3㎜</v>
      </c>
      <c r="F12" s="105" t="str">
        <f>'おかず形態一覧表'!F10</f>
        <v>ムース状、ゼリー状</v>
      </c>
      <c r="G12" s="105" t="str">
        <f>'おかず形態一覧表'!G10</f>
        <v>ペースト状、粒なし</v>
      </c>
      <c r="H12" s="105" t="str">
        <f>'おかず形態一覧表'!H10</f>
        <v/>
      </c>
    </row>
    <row r="13" ht="45.0" customHeight="1">
      <c r="A13" s="55" t="str">
        <f>IFERROR(__xludf.DUMMYFUNCTION("IMPORTRANGE(""https://docs.google.com/spreadsheets/d/1vsTcEcugRZXGU84Ng3dXvNCAOD3CAaUTEbnnM7tyUJg/edit?usp=sharing"",""おかず形態一覧表!A11"")"),"咀嚼の必要性")</f>
        <v>咀嚼の必要性</v>
      </c>
      <c r="B13" s="105" t="str">
        <f>'おかず形態一覧表'!B11</f>
        <v>るまで撹拌し、ケ</v>
      </c>
      <c r="C13" s="105" t="str">
        <f>'おかず形態一覧表'!C11</f>
        <v/>
      </c>
      <c r="D13" s="105" t="str">
        <f>'おかず形態一覧表'!D11</f>
        <v>歯茎でつぶせる</v>
      </c>
      <c r="E13" s="105" t="str">
        <f>'おかず形態一覧表'!E11</f>
        <v>歯茎でつぶせる</v>
      </c>
      <c r="F13" s="105" t="str">
        <f>'おかず形態一覧表'!F11</f>
        <v>舌でつぶせる</v>
      </c>
      <c r="G13" s="105" t="str">
        <f>'おかず形態一覧表'!G11</f>
        <v>噛まなくてよい</v>
      </c>
      <c r="H13" s="105" t="str">
        <f>'おかず形態一覧表'!H11</f>
        <v/>
      </c>
    </row>
    <row r="14" ht="22.5" customHeight="1">
      <c r="A14" s="55" t="str">
        <f>IFERROR(__xludf.DUMMYFUNCTION("IMPORTRANGE(""https://docs.google.com/spreadsheets/d/1vsTcEcugRZXGU84Ng3dXvNCAOD3CAaUTEbnnM7tyUJg/edit?usp=sharing"",""おかず形態一覧表!A12"")"),"学会分類2021")</f>
        <v>学会分類2021</v>
      </c>
      <c r="B14" s="108" t="str">
        <f>'おかず形態一覧表'!B12</f>
        <v>チャップ程度のとろ</v>
      </c>
      <c r="C14" s="108" t="str">
        <f>'おかず形態一覧表'!C12</f>
        <v/>
      </c>
      <c r="D14" s="108" t="str">
        <f>'おかず形態一覧表'!D12</f>
        <v>4</v>
      </c>
      <c r="E14" s="108" t="str">
        <f>'おかず形態一覧表'!E12</f>
        <v>4</v>
      </c>
      <c r="F14" s="108" t="str">
        <f>'おかず形態一覧表'!F12</f>
        <v>3</v>
      </c>
      <c r="G14" s="108" t="str">
        <f>'おかず形態一覧表'!G12</f>
        <v>2-1</v>
      </c>
      <c r="H14" s="108" t="str">
        <f>'おかず形態一覧表'!H12</f>
        <v/>
      </c>
    </row>
    <row r="15" ht="22.5" customHeight="1">
      <c r="A15" s="68" t="str">
        <f>IFERROR(__xludf.DUMMYFUNCTION("IMPORTRANGE(""https://docs.google.com/spreadsheets/d/1vsTcEcugRZXGU84Ng3dXvNCAOD3CAaUTEbnnM7tyUJg/edit?usp=sharing"",""おかず形態一覧表!A13"")"),"栄養量目安")</f>
        <v>栄養量目安</v>
      </c>
      <c r="B15" s="115" t="str">
        <f>'おかず形態一覧表'!B13</f>
        <v>みをつける(トロメイ</v>
      </c>
      <c r="C15" s="115" t="str">
        <f>'おかず形態一覧表'!C13</f>
        <v>米飯　９５</v>
      </c>
      <c r="D15" s="115" t="str">
        <f>'おかず形態一覧表'!D13</f>
        <v>全粥　２００</v>
      </c>
      <c r="E15" s="115" t="str">
        <f>'おかず形態一覧表'!E13</f>
        <v>全粥　２００</v>
      </c>
      <c r="F15" s="115" t="str">
        <f>'おかず形態一覧表'!F13</f>
        <v>ゼリー粥２００</v>
      </c>
      <c r="G15" s="115" t="str">
        <f>'おかず形態一覧表'!G13</f>
        <v>ミキサー粥２００</v>
      </c>
      <c r="H15" s="115" t="str">
        <f>'おかず形態一覧表'!H13</f>
        <v/>
      </c>
    </row>
    <row r="16" ht="22.5" customHeight="1">
      <c r="A16" s="72"/>
      <c r="B16" s="117" t="str">
        <f>'おかず形態一覧表'!B14</f>
        <v>クコンパクト)</v>
      </c>
      <c r="C16" s="117">
        <f>'おかず形態一覧表'!C14</f>
        <v>1300</v>
      </c>
      <c r="D16" s="117">
        <f>'おかず形態一覧表'!D14</f>
        <v>1300</v>
      </c>
      <c r="E16" s="117">
        <f>'おかず形態一覧表'!E14</f>
        <v>1300</v>
      </c>
      <c r="F16" s="117">
        <f>'おかず形態一覧表'!F14</f>
        <v>1300</v>
      </c>
      <c r="G16" s="117">
        <f>'おかず形態一覧表'!G14</f>
        <v>1300</v>
      </c>
      <c r="H16" s="117" t="str">
        <f>'おかず形態一覧表'!H14</f>
        <v/>
      </c>
    </row>
    <row r="17" ht="7.5" customHeight="1"/>
    <row r="18" ht="22.5" customHeight="1">
      <c r="A18" s="118" t="str">
        <f>IFERROR(__xludf.DUMMYFUNCTION("IMPORTRANGE(""https://docs.google.com/spreadsheets/d/1vsTcEcugRZXGU84Ng3dXvNCAOD3CAaUTEbnnM7tyUJg/edit?usp=sharing"",""主食一覧!A1"")"),"2. 主食一覧")</f>
        <v>2. 主食一覧</v>
      </c>
      <c r="B18" s="119"/>
    </row>
    <row r="19" ht="22.5" customHeight="1">
      <c r="A19" s="6" t="str">
        <f>IFERROR(__xludf.DUMMYFUNCTION("IMPORTRANGE(""https://docs.google.com/spreadsheets/d/1vsTcEcugRZXGU84Ng3dXvNCAOD3CAaUTEbnnM7tyUJg/edit?usp=sharing"",""主食一覧!A2"")"),"主食名称")</f>
        <v>主食名称</v>
      </c>
      <c r="B19" s="13" t="str">
        <f>'主食一覧'!B2</f>
        <v>ごはん</v>
      </c>
      <c r="C19" s="13" t="str">
        <f>'主食一覧'!C2</f>
        <v>全粥</v>
      </c>
      <c r="D19" s="13" t="str">
        <f>'主食一覧'!D2</f>
        <v>ミキサー粥</v>
      </c>
      <c r="E19" s="13" t="str">
        <f>'主食一覧'!E2</f>
        <v>ゼリー粥</v>
      </c>
      <c r="F19" s="13" t="str">
        <f>'主食一覧'!F2</f>
        <v/>
      </c>
      <c r="G19" s="13" t="str">
        <f>'主食一覧'!G2</f>
        <v/>
      </c>
      <c r="H19" s="13" t="str">
        <f>'主食一覧'!H2</f>
        <v/>
      </c>
    </row>
    <row r="20" ht="67.5" customHeight="1">
      <c r="A20" s="6" t="str">
        <f>IFERROR(__xludf.DUMMYFUNCTION("IMPORTRANGE(""https://docs.google.com/spreadsheets/d/1vsTcEcugRZXGU84Ng3dXvNCAOD3CAaUTEbnnM7tyUJg/edit?usp=sharing"",""主食一覧!A3"")"),"画像")</f>
        <v>画像</v>
      </c>
      <c r="B20" s="16" t="str">
        <f>'主食一覧'!B3</f>
        <v/>
      </c>
      <c r="C20" s="16" t="str">
        <f>'主食一覧'!C3</f>
        <v/>
      </c>
      <c r="D20" s="16" t="str">
        <f>'主食一覧'!D3</f>
        <v/>
      </c>
      <c r="E20" s="16" t="str">
        <f>'主食一覧'!E3</f>
        <v/>
      </c>
      <c r="F20" s="16" t="str">
        <f>'主食一覧'!F3</f>
        <v/>
      </c>
      <c r="G20" s="16" t="str">
        <f>'主食一覧'!G3</f>
        <v/>
      </c>
      <c r="H20" s="16" t="str">
        <f>'主食一覧'!H3</f>
        <v/>
      </c>
    </row>
    <row r="21" ht="45.0" customHeight="1">
      <c r="A21" s="6" t="str">
        <f>IFERROR(__xludf.DUMMYFUNCTION("IMPORTRANGE(""https://docs.google.com/spreadsheets/d/1vsTcEcugRZXGU84Ng3dXvNCAOD3CAaUTEbnnM7tyUJg/edit?usp=sharing"",""主食一覧!A4"")"),"内容")</f>
        <v>内容</v>
      </c>
      <c r="B21" s="120" t="str">
        <f>'主食一覧'!B4</f>
        <v>軟らかめのご飯</v>
      </c>
      <c r="C21" s="120" t="str">
        <f>'主食一覧'!C4</f>
        <v>通常の全粥</v>
      </c>
      <c r="D21" s="120" t="str">
        <f>'主食一覧'!D4</f>
        <v>全粥をミキサーにかけたもの、とろみ添加なし</v>
      </c>
      <c r="E21" s="120" t="str">
        <f>'主食一覧'!E4</f>
        <v>全粥にソフティアUを0.7％加え、ミキサーにかけたもの</v>
      </c>
      <c r="F21" s="120" t="str">
        <f>'主食一覧'!F4</f>
        <v/>
      </c>
      <c r="G21" s="120" t="str">
        <f>'主食一覧'!G4</f>
        <v/>
      </c>
      <c r="H21" s="120" t="str">
        <f>'主食一覧'!H4</f>
        <v/>
      </c>
    </row>
    <row r="22" ht="22.5" customHeight="1">
      <c r="A22" s="6" t="str">
        <f>IFERROR(__xludf.DUMMYFUNCTION("IMPORTRANGE(""https://docs.google.com/spreadsheets/d/1vsTcEcugRZXGU84Ng3dXvNCAOD3CAaUTEbnnM7tyUJg/edit?usp=sharing"",""主食一覧!A5"")"),"学会分類2021")</f>
        <v>学会分類2021</v>
      </c>
      <c r="B22" s="123" t="str">
        <f>'主食一覧'!B5</f>
        <v/>
      </c>
      <c r="C22" s="123" t="str">
        <f>'主食一覧'!C5</f>
        <v/>
      </c>
      <c r="D22" s="123" t="str">
        <f>'主食一覧'!D5</f>
        <v/>
      </c>
      <c r="E22" s="123" t="str">
        <f>'主食一覧'!E5</f>
        <v/>
      </c>
      <c r="F22" s="123" t="str">
        <f>'主食一覧'!F5</f>
        <v/>
      </c>
      <c r="G22" s="123" t="str">
        <f>'主食一覧'!G5</f>
        <v/>
      </c>
      <c r="H22" s="123" t="str">
        <f>'主食一覧'!H5</f>
        <v/>
      </c>
    </row>
    <row r="23" ht="7.5" customHeight="1"/>
    <row r="24" ht="22.5" customHeight="1">
      <c r="A24" s="7" t="str">
        <f>IFERROR(__xludf.DUMMYFUNCTION("IMPORTRANGE(""https://docs.google.com/spreadsheets/d/1vsTcEcugRZXGU84Ng3dXvNCAOD3CAaUTEbnnM7tyUJg/edit?usp=sharing"",""水分とろみの基準・水分ゼリー!A1"")"),"3-1. 水分とろみの基準")</f>
        <v>3-1. 水分とろみの基準</v>
      </c>
      <c r="B24" s="125"/>
      <c r="F24" s="7" t="str">
        <f>IFERROR(__xludf.DUMMYFUNCTION("IMPORTRANGE(""https://docs.google.com/spreadsheets/d/1vsTcEcugRZXGU84Ng3dXvNCAOD3CAaUTEbnnM7tyUJg/edit?usp=sharing"",""水分とろみの基準・水分ゼリー!F1"")"),"3-2. 水分ゼリー")</f>
        <v>3-2. 水分ゼリー</v>
      </c>
      <c r="G24" s="125"/>
    </row>
    <row r="25" ht="30.0" customHeight="1">
      <c r="A25" s="12" t="str">
        <f>IFERROR(__xludf.DUMMYFUNCTION("IMPORTRANGE(""https://docs.google.com/spreadsheets/d/1vsTcEcugRZXGU84Ng3dXvNCAOD3CAaUTEbnnM7tyUJg/edit?usp=sharing"",""水分とろみの基準・水分ゼリー!A2"")"),"学会分類2021
（とろみ）")</f>
        <v>学会分類2021
（とろみ）</v>
      </c>
      <c r="B25" s="15" t="str">
        <f>IFERROR(__xludf.DUMMYFUNCTION("IMPORTRANGE(""https://docs.google.com/spreadsheets/d/1vsTcEcugRZXGU84Ng3dXvNCAOD3CAaUTEbnnM7tyUJg/edit?usp=sharing"",""水分とろみの基準・水分ゼリー!B2"")"),"薄いとろみ")</f>
        <v>薄いとろみ</v>
      </c>
      <c r="C25" s="15" t="str">
        <f>IFERROR(__xludf.DUMMYFUNCTION("IMPORTRANGE(""https://docs.google.com/spreadsheets/d/1vsTcEcugRZXGU84Ng3dXvNCAOD3CAaUTEbnnM7tyUJg/edit?usp=sharing"",""水分とろみの基準・水分ゼリー!C2"")"),"中間のとろみ")</f>
        <v>中間のとろみ</v>
      </c>
      <c r="D25" s="15" t="str">
        <f>IFERROR(__xludf.DUMMYFUNCTION("IMPORTRANGE(""https://docs.google.com/spreadsheets/d/1vsTcEcugRZXGU84Ng3dXvNCAOD3CAaUTEbnnM7tyUJg/edit?usp=sharing"",""水分とろみの基準・水分ゼリー!D2"")"),"濃いとろみ")</f>
        <v>濃いとろみ</v>
      </c>
      <c r="E25" s="15" t="str">
        <f>IFERROR(__xludf.DUMMYFUNCTION("IMPORTRANGE(""https://docs.google.com/spreadsheets/d/1vsTcEcugRZXGU84Ng3dXvNCAOD3CAaUTEbnnM7tyUJg/edit?usp=sharing"",""水分とろみの基準・水分ゼリー!E2"")"),"")</f>
        <v/>
      </c>
      <c r="F25" s="23" t="str">
        <f>IFERROR(__xludf.DUMMYFUNCTION("IMPORTRANGE(""https://docs.google.com/spreadsheets/d/1vsTcEcugRZXGU84Ng3dXvNCAOD3CAaUTEbnnM7tyUJg/edit?usp=sharing"",""水分とろみの基準・水分ゼリー!F2"")"),"名称")</f>
        <v>名称</v>
      </c>
      <c r="G25" s="27" t="str">
        <f>'水分とろみの基準・水分ゼリー'!G2</f>
        <v>水分ゼリー</v>
      </c>
      <c r="H25" s="27" t="str">
        <f>'水分とろみの基準・水分ゼリー'!H2</f>
        <v/>
      </c>
    </row>
    <row r="26" ht="22.5" customHeight="1">
      <c r="A26" s="29" t="str">
        <f>IFERROR(__xludf.DUMMYFUNCTION("IMPORTRANGE(""https://docs.google.com/spreadsheets/d/1vsTcEcugRZXGU84Ng3dXvNCAOD3CAaUTEbnnM7tyUJg/edit?usp=sharing"",""水分とろみの基準・水分ゼリー!A3"")"),"とろみ調整食品")</f>
        <v>とろみ調整食品</v>
      </c>
      <c r="B26" s="31" t="str">
        <f>'水分とろみの基準・水分ゼリー'!B3</f>
        <v>トロメイクコンパクト</v>
      </c>
      <c r="C26" s="31" t="str">
        <f>'水分とろみの基準・水分ゼリー'!C3</f>
        <v>トロメイクコンパクト</v>
      </c>
      <c r="D26" s="31" t="str">
        <f>'水分とろみの基準・水分ゼリー'!D3</f>
        <v>トロメイクコンパクト</v>
      </c>
      <c r="E26" s="31" t="str">
        <f>'水分とろみの基準・水分ゼリー'!E3</f>
        <v/>
      </c>
      <c r="F26" s="29" t="str">
        <f>IFERROR(__xludf.DUMMYFUNCTION("IMPORTRANGE(""https://docs.google.com/spreadsheets/d/1vsTcEcugRZXGU84Ng3dXvNCAOD3CAaUTEbnnM7tyUJg/edit?usp=sharing"",""水分とろみの基準・水分ゼリー!F3"")"),"とろみ調整食品")</f>
        <v>とろみ調整食品</v>
      </c>
      <c r="G26" s="31" t="str">
        <f>'水分とろみの基準・水分ゼリー'!G3</f>
        <v>イオンサポート</v>
      </c>
      <c r="H26" s="31" t="str">
        <f>'水分とろみの基準・水分ゼリー'!H3</f>
        <v/>
      </c>
    </row>
    <row r="27" ht="22.5" customHeight="1">
      <c r="A27" s="34" t="str">
        <f>IFERROR(__xludf.DUMMYFUNCTION("IMPORTRANGE(""https://docs.google.com/spreadsheets/d/1vsTcEcugRZXGU84Ng3dXvNCAOD3CAaUTEbnnM7tyUJg/edit?usp=sharing"",""水分とろみの基準・水分ゼリー!A4"")"),"水100mlあたり")</f>
        <v>水100mlあたり</v>
      </c>
      <c r="B27" s="38">
        <f>'水分とろみの基準・水分ゼリー'!B4</f>
        <v>0.75</v>
      </c>
      <c r="C27" s="38">
        <f>'水分とろみの基準・水分ゼリー'!C4</f>
        <v>1</v>
      </c>
      <c r="D27" s="38">
        <f>'水分とろみの基準・水分ゼリー'!D4</f>
        <v>1.5</v>
      </c>
      <c r="E27" s="38" t="str">
        <f>'水分とろみの基準・水分ゼリー'!E4</f>
        <v/>
      </c>
      <c r="F27" s="29" t="str">
        <f>IFERROR(__xludf.DUMMYFUNCTION("IMPORTRANGE(""https://docs.google.com/spreadsheets/d/1vsTcEcugRZXGU84Ng3dXvNCAOD3CAaUTEbnnM7tyUJg/edit?usp=sharing"",""水分とろみの基準・水分ゼリー!F4"")"),"水100mlあたり")</f>
        <v>水100mlあたり</v>
      </c>
      <c r="G27" s="38">
        <f>'水分とろみの基準・水分ゼリー'!G4</f>
        <v>7.5</v>
      </c>
      <c r="H27" s="38" t="str">
        <f>'水分とろみの基準・水分ゼリー'!H4</f>
        <v/>
      </c>
    </row>
    <row r="28" ht="22.5" customHeight="1">
      <c r="A28" s="39" t="str">
        <f>IFERROR(__xludf.DUMMYFUNCTION("IMPORTRANGE(""https://docs.google.com/spreadsheets/d/1vsTcEcugRZXGU84Ng3dXvNCAOD3CAaUTEbnnM7tyUJg/edit?usp=sharing"",""水分とろみの基準・水分ゼリー!A5"")"),"小さじ")</f>
        <v>小さじ</v>
      </c>
      <c r="B28" s="41" t="str">
        <f>'水分とろみの基準・水分ゼリー'!B5</f>
        <v/>
      </c>
      <c r="C28" s="41" t="str">
        <f>'水分とろみの基準・水分ゼリー'!C5</f>
        <v/>
      </c>
      <c r="D28" s="41" t="str">
        <f>'水分とろみの基準・水分ゼリー'!D5</f>
        <v/>
      </c>
      <c r="E28" s="41" t="str">
        <f>'水分とろみの基準・水分ゼリー'!E5</f>
        <v/>
      </c>
      <c r="F28" s="39" t="s">
        <v>25</v>
      </c>
      <c r="G28" s="41" t="str">
        <f>'水分とろみの基準・水分ゼリー'!G5</f>
        <v/>
      </c>
      <c r="H28" s="41" t="str">
        <f>'水分とろみの基準・水分ゼリー'!H5</f>
        <v/>
      </c>
    </row>
    <row r="29" ht="7.5" customHeight="1"/>
    <row r="30" ht="22.5" customHeight="1">
      <c r="A30" s="128" t="str">
        <f>IFERROR(__xludf.DUMMYFUNCTION("IMPORTRANGE(""https://docs.google.com/spreadsheets/d/1vsTcEcugRZXGU84Ng3dXvNCAOD3CAaUTEbnnM7tyUJg/edit?usp=sharing"",""濃厚流動食・補助食品!A1"")"),"4. 濃厚流動食（経管栄養）")</f>
        <v>4. 濃厚流動食（経管栄養）</v>
      </c>
      <c r="B30" s="130"/>
      <c r="F30" s="131" t="str">
        <f>IFERROR(__xludf.DUMMYFUNCTION("IMPORTRANGE(""https://docs.google.com/spreadsheets/d/1vsTcEcugRZXGU84Ng3dXvNCAOD3CAaUTEbnnM7tyUJg/edit?usp=sharing"",""濃厚流動食・補助食品!F1"")"),"5. 補助食品、その他")</f>
        <v>5. 補助食品、その他</v>
      </c>
      <c r="G30" s="132"/>
    </row>
    <row r="31" ht="22.5" customHeight="1">
      <c r="A31" s="48" t="str">
        <f>IFERROR(__xludf.DUMMYFUNCTION("IMPORTRANGE(""https://docs.google.com/spreadsheets/d/1vsTcEcugRZXGU84Ng3dXvNCAOD3CAaUTEbnnM7tyUJg/edit?usp=sharing"",""濃厚流動食・補助食品!A2"")"),"商品名")</f>
        <v>商品名</v>
      </c>
      <c r="B31" s="60" t="str">
        <f>'濃厚流動食・補助食品'!B2</f>
        <v>ラコール</v>
      </c>
      <c r="C31" s="60" t="str">
        <f>'濃厚流動食・補助食品'!C2</f>
        <v>エンシュア･リキッド</v>
      </c>
      <c r="D31" s="60" t="str">
        <f>'濃厚流動食・補助食品'!D2</f>
        <v/>
      </c>
      <c r="E31" s="51" t="str">
        <f>'濃厚流動食・補助食品'!E2</f>
        <v/>
      </c>
      <c r="F31" s="133" t="str">
        <f>'濃厚流動食・補助食品'!F2</f>
        <v>０ｊ・１ｊ対応： 不可能</v>
      </c>
      <c r="G31" s="134" t="str">
        <f>'濃厚流動食・補助食品'!G2</f>
        <v/>
      </c>
      <c r="H31" s="135"/>
    </row>
    <row r="32" ht="22.5" customHeight="1">
      <c r="A32" s="54"/>
      <c r="B32" s="60" t="str">
        <f>'濃厚流動食・補助食品'!B3</f>
        <v/>
      </c>
      <c r="C32" s="60" t="str">
        <f>'濃厚流動食・補助食品'!C3</f>
        <v/>
      </c>
      <c r="D32" s="60" t="str">
        <f>'濃厚流動食・補助食品'!D3</f>
        <v/>
      </c>
      <c r="E32" s="60" t="str">
        <f>'濃厚流動食・補助食品'!E3</f>
        <v/>
      </c>
      <c r="F32" s="138" t="str">
        <f>'濃厚流動食・補助食品'!F3</f>
        <v/>
      </c>
      <c r="G32" s="139"/>
      <c r="H32" s="58"/>
    </row>
    <row r="33" ht="22.5" customHeight="1">
      <c r="A33" s="59"/>
      <c r="B33" s="60" t="str">
        <f>'濃厚流動食・補助食品'!B4</f>
        <v/>
      </c>
      <c r="C33" s="60" t="str">
        <f>'濃厚流動食・補助食品'!C4</f>
        <v/>
      </c>
      <c r="D33" s="60" t="str">
        <f>'濃厚流動食・補助食品'!D4</f>
        <v/>
      </c>
      <c r="E33" s="60" t="str">
        <f>'濃厚流動食・補助食品'!E4</f>
        <v/>
      </c>
      <c r="F33" s="61"/>
      <c r="G33" s="140"/>
      <c r="H33" s="62"/>
    </row>
    <row r="34" ht="7.5" customHeight="1"/>
    <row r="35" ht="22.5" customHeight="1">
      <c r="A35" s="141" t="str">
        <f>IFERROR(__xludf.DUMMYFUNCTION("IMPORTRANGE(""https://docs.google.com/spreadsheets/d/1vsTcEcugRZXGU84Ng3dXvNCAOD3CAaUTEbnnM7tyUJg/edit?usp=sharing"",""施設概要!A1"")"),"施設概要")</f>
        <v>施設概要</v>
      </c>
      <c r="B35" s="142"/>
    </row>
    <row r="36" ht="22.5" customHeight="1">
      <c r="A36" s="3" t="str">
        <f>IFERROR(__xludf.DUMMYFUNCTION("IMPORTRANGE(""https://docs.google.com/spreadsheets/d/1vsTcEcugRZXGU84Ng3dXvNCAOD3CAaUTEbnnM7tyUJg/edit?usp=sharing"",""施設概要!A2"")"),"所在地")</f>
        <v>所在地</v>
      </c>
      <c r="B36" s="143" t="str">
        <f>'施設概要'!B2</f>
        <v>〒９５９－１２８６　燕市小関１３８９番地４</v>
      </c>
      <c r="C36" s="144"/>
      <c r="D36" s="145"/>
      <c r="E36" s="146" t="str">
        <f>'施設概要'!C2</f>
        <v>平成30年5月1日に開設した、地域密着型の特別養護老人ホーム(ユニット型定員29名)です。同じ建物内にショートステイ(定員10名)を併設しています。『ご利用者様のお気持ちを最優先に』を基本理念として、各職種がご利用者様にとって安全でおいしく食事を召し上がっていただけるよう心がけています。</v>
      </c>
      <c r="F36" s="147"/>
      <c r="G36" s="147"/>
      <c r="H36" s="148"/>
    </row>
    <row r="37" ht="22.5" customHeight="1">
      <c r="A37" s="3" t="str">
        <f>IFERROR(__xludf.DUMMYFUNCTION("IMPORTRANGE(""https://docs.google.com/spreadsheets/d/1vsTcEcugRZXGU84Ng3dXvNCAOD3CAaUTEbnnM7tyUJg/edit?usp=sharing"",""施設概要!A3"")"),"給食部門名")</f>
        <v>給食部門名</v>
      </c>
      <c r="B37" s="143" t="str">
        <f>'施設概要'!B3</f>
        <v>なし</v>
      </c>
      <c r="C37" s="144"/>
      <c r="D37" s="145"/>
      <c r="E37" s="150"/>
      <c r="H37" s="151"/>
    </row>
    <row r="38" ht="22.5" customHeight="1">
      <c r="A38" s="3" t="str">
        <f>IFERROR(__xludf.DUMMYFUNCTION("IMPORTRANGE(""https://docs.google.com/spreadsheets/d/1vsTcEcugRZXGU84Ng3dXvNCAOD3CAaUTEbnnM7tyUJg/edit?usp=sharing"",""施設概要!A4"")"),"電話")</f>
        <v>電話</v>
      </c>
      <c r="B38" s="143" t="str">
        <f>'施設概要'!B4</f>
        <v>０２５６－６４－７２７１(代)</v>
      </c>
      <c r="C38" s="144"/>
      <c r="D38" s="145"/>
      <c r="E38" s="150"/>
      <c r="H38" s="151"/>
    </row>
    <row r="39" ht="22.5" customHeight="1">
      <c r="A39" s="100" t="str">
        <f>IFERROR(__xludf.DUMMYFUNCTION("IMPORTRANGE(""https://docs.google.com/spreadsheets/d/1vsTcEcugRZXGU84Ng3dXvNCAOD3CAaUTEbnnM7tyUJg/edit?usp=sharing"",""施設概要!A5"")"),"FAX")</f>
        <v>FAX</v>
      </c>
      <c r="B39" s="143" t="str">
        <f>'施設概要'!B5</f>
        <v>０２５６－６４－７２７２</v>
      </c>
      <c r="C39" s="144"/>
      <c r="D39" s="145"/>
      <c r="E39" s="150"/>
      <c r="H39" s="151"/>
    </row>
    <row r="40" ht="22.5" customHeight="1">
      <c r="A40" s="102" t="str">
        <f>IFERROR(__xludf.DUMMYFUNCTION("IMPORTRANGE(""https://docs.google.com/spreadsheets/d/1vsTcEcugRZXGU84Ng3dXvNCAOD3CAaUTEbnnM7tyUJg/edit?usp=sharing"",""施設概要!A6"")"),"更新日")</f>
        <v>更新日</v>
      </c>
      <c r="B40" s="152">
        <f>'施設概要'!B6</f>
        <v>46117.64405</v>
      </c>
      <c r="C40" s="144"/>
      <c r="D40" s="145"/>
      <c r="E40" s="153"/>
      <c r="F40" s="154"/>
      <c r="G40" s="154"/>
      <c r="H40" s="155"/>
    </row>
  </sheetData>
  <mergeCells count="10">
    <mergeCell ref="B38:D38"/>
    <mergeCell ref="B39:D39"/>
    <mergeCell ref="A15:A16"/>
    <mergeCell ref="A31:A33"/>
    <mergeCell ref="G31:H31"/>
    <mergeCell ref="F32:H33"/>
    <mergeCell ref="B36:D36"/>
    <mergeCell ref="E36:H40"/>
    <mergeCell ref="B37:D37"/>
    <mergeCell ref="B40:D40"/>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2" width="16.38"/>
    <col customWidth="1" min="3" max="3" width="10.13"/>
    <col customWidth="1" min="4" max="4" width="15.13"/>
  </cols>
  <sheetData>
    <row r="1">
      <c r="A1" s="76" t="s">
        <v>57</v>
      </c>
      <c r="B1" s="77"/>
      <c r="C1" s="77"/>
      <c r="D1" s="77"/>
    </row>
    <row r="2">
      <c r="A2" s="78" t="s">
        <v>58</v>
      </c>
      <c r="B2" s="79"/>
      <c r="C2" s="80" t="s">
        <v>59</v>
      </c>
      <c r="D2" s="81" t="s">
        <v>60</v>
      </c>
    </row>
    <row r="3">
      <c r="A3" s="83" t="s">
        <v>62</v>
      </c>
      <c r="B3" s="84"/>
      <c r="C3" s="86" t="b">
        <v>1</v>
      </c>
      <c r="D3" s="87" t="s">
        <v>65</v>
      </c>
    </row>
    <row r="4">
      <c r="A4" s="82"/>
      <c r="B4" s="82"/>
      <c r="C4" s="82"/>
      <c r="D4" s="82"/>
    </row>
    <row r="5">
      <c r="A5" s="88" t="s">
        <v>63</v>
      </c>
      <c r="B5" s="88" t="s">
        <v>66</v>
      </c>
      <c r="C5" s="82"/>
      <c r="D5" s="82"/>
    </row>
    <row r="6">
      <c r="A6" s="89"/>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8.88"/>
  </cols>
  <sheetData>
    <row r="1">
      <c r="A1" s="82" t="s">
        <v>61</v>
      </c>
      <c r="B1" s="82"/>
    </row>
    <row r="2">
      <c r="A2" s="82" t="s">
        <v>63</v>
      </c>
      <c r="B2" s="82" t="s">
        <v>64</v>
      </c>
    </row>
    <row r="3">
      <c r="A3" s="85">
        <v>46103.76863648148</v>
      </c>
    </row>
    <row r="4">
      <c r="A4" s="85">
        <v>46109.84462694444</v>
      </c>
    </row>
    <row r="5">
      <c r="A5" s="85">
        <v>46111.82541923611</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90" t="str">
        <f>IFERROR(__xludf.DUMMYFUNCTION("IMPORTRANGE(""https://docs.google.com/spreadsheets/d/1vsTcEcugRZXGU84Ng3dXvNCAOD3CAaUTEbnnM7tyUJg/edit?usp=sharing"",""施設概要!A1"")"),"施設概要")</f>
        <v>施設概要</v>
      </c>
      <c r="B1" s="92"/>
      <c r="C1" s="92"/>
    </row>
    <row r="2" ht="22.5" customHeight="1">
      <c r="A2" s="93" t="str">
        <f>IFERROR(__xludf.DUMMYFUNCTION("IMPORTRANGE(""https://docs.google.com/spreadsheets/d/1vsTcEcugRZXGU84Ng3dXvNCAOD3CAaUTEbnnM7tyUJg/edit?usp=sharing"",""施設概要!A2"")"),"所在地")</f>
        <v>所在地</v>
      </c>
      <c r="B2" s="94" t="s">
        <v>0</v>
      </c>
      <c r="C2" s="95" t="s">
        <v>1</v>
      </c>
    </row>
    <row r="3" ht="22.5" customHeight="1">
      <c r="A3" s="3" t="str">
        <f>IFERROR(__xludf.DUMMYFUNCTION("IMPORTRANGE(""https://docs.google.com/spreadsheets/d/1vsTcEcugRZXGU84Ng3dXvNCAOD3CAaUTEbnnM7tyUJg/edit?usp=sharing"",""施設概要!A3"")"),"給食部門名")</f>
        <v>給食部門名</v>
      </c>
      <c r="B3" s="96" t="s">
        <v>4</v>
      </c>
      <c r="C3" s="97"/>
    </row>
    <row r="4" ht="22.5" customHeight="1">
      <c r="A4" s="3" t="str">
        <f>IFERROR(__xludf.DUMMYFUNCTION("IMPORTRANGE(""https://docs.google.com/spreadsheets/d/1vsTcEcugRZXGU84Ng3dXvNCAOD3CAaUTEbnnM7tyUJg/edit?usp=sharing"",""施設概要!A4"")"),"電話")</f>
        <v>電話</v>
      </c>
      <c r="B4" s="99" t="s">
        <v>7</v>
      </c>
      <c r="C4" s="97"/>
    </row>
    <row r="5" ht="22.5" customHeight="1">
      <c r="A5" s="100" t="str">
        <f>IFERROR(__xludf.DUMMYFUNCTION("IMPORTRANGE(""https://docs.google.com/spreadsheets/d/1vsTcEcugRZXGU84Ng3dXvNCAOD3CAaUTEbnnM7tyUJg/edit?usp=sharing"",""施設概要!A5"")"),"FAX")</f>
        <v>FAX</v>
      </c>
      <c r="B5" s="101" t="s">
        <v>8</v>
      </c>
      <c r="C5" s="97"/>
    </row>
    <row r="6" ht="22.5" customHeight="1">
      <c r="A6" s="102" t="str">
        <f>IFERROR(__xludf.DUMMYFUNCTION("IMPORTRANGE(""https://docs.google.com/spreadsheets/d/1vsTcEcugRZXGU84Ng3dXvNCAOD3CAaUTEbnnM7tyUJg/edit?usp=sharing"",""施設概要!A6"")"),"更新日")</f>
        <v>更新日</v>
      </c>
      <c r="B6" s="103">
        <v>45782.70233328704</v>
      </c>
      <c r="C6" s="104"/>
    </row>
  </sheetData>
  <mergeCells count="1">
    <mergeCell ref="C2:C6"/>
  </mergeCells>
  <drawing r:id="rId1"/>
</worksheet>
</file>