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ok Tools &amp; QR" sheetId="1" r:id="rId5"/>
    <sheet state="visible" name="Inventory Manag. Sheet" sheetId="2" r:id="rId6"/>
    <sheet state="visible" name="Annual Maintenance Checklist" sheetId="3" r:id="rId7"/>
    <sheet state="visible" name="On time Delivery" sheetId="4" r:id="rId8"/>
    <sheet state="visible" name="Lead Calculator 1" sheetId="5" r:id="rId9"/>
    <sheet state="visible" name="Lost Sales Calculator" sheetId="6" r:id="rId10"/>
    <sheet state="visible" name="Gap Analysis" sheetId="7" r:id="rId11"/>
    <sheet state="visible" name="Daily Task List" sheetId="8" r:id="rId12"/>
    <sheet state="visible" name="Monthly Task List" sheetId="9" r:id="rId13"/>
    <sheet state="visible" name="Time Sheet" sheetId="10" r:id="rId14"/>
    <sheet state="visible" name="Delegation Sheet" sheetId="11" r:id="rId15"/>
    <sheet state="visible" name="Restart Action Plan" sheetId="12" r:id="rId16"/>
    <sheet state="visible" name="MIS Summary Format" sheetId="13" r:id="rId17"/>
  </sheets>
  <definedNames/>
  <calcPr/>
</workbook>
</file>

<file path=xl/sharedStrings.xml><?xml version="1.0" encoding="utf-8"?>
<sst xmlns="http://schemas.openxmlformats.org/spreadsheetml/2006/main" count="384" uniqueCount="252">
  <si>
    <t>Book Tools &amp; QR Access</t>
  </si>
  <si>
    <t>Inventory Management Sheet</t>
  </si>
  <si>
    <t>Annual Maintenance Checklist</t>
  </si>
  <si>
    <t>This sheet connects the book with the tools. Use the Open Link column to jump to each tool. For QR images, open this sheet in a desktop web browser and allow external image access once, then the QR codes will render.</t>
  </si>
  <si>
    <t>Dept.</t>
  </si>
  <si>
    <t>On Time Delivery</t>
  </si>
  <si>
    <t>ORDER DETAILS</t>
  </si>
  <si>
    <t>Excess stock</t>
  </si>
  <si>
    <t>Task</t>
  </si>
  <si>
    <t>Freq.</t>
  </si>
  <si>
    <t>Last Done</t>
  </si>
  <si>
    <t>Due Dates</t>
  </si>
  <si>
    <t>Book Tool</t>
  </si>
  <si>
    <t>Order Received Date</t>
  </si>
  <si>
    <t>Admin</t>
  </si>
  <si>
    <t>Best For</t>
  </si>
  <si>
    <t>Normal Stock</t>
  </si>
  <si>
    <t>66-33% Stock</t>
  </si>
  <si>
    <t>Bill No</t>
  </si>
  <si>
    <t>Below 33%</t>
  </si>
  <si>
    <t>PEAK</t>
  </si>
  <si>
    <t>A/C Maintenance (Company)</t>
  </si>
  <si>
    <t>REG/LOW</t>
  </si>
  <si>
    <t>Date</t>
  </si>
  <si>
    <t>Monthly</t>
  </si>
  <si>
    <t>OFF</t>
  </si>
  <si>
    <t>Client Name</t>
  </si>
  <si>
    <t>Contact Details</t>
  </si>
  <si>
    <t>What It Helps With</t>
  </si>
  <si>
    <t>Contact Person</t>
  </si>
  <si>
    <t>Sheet Name</t>
  </si>
  <si>
    <t>12TH APR</t>
  </si>
  <si>
    <t>Open Link</t>
  </si>
  <si>
    <t>S.No.</t>
  </si>
  <si>
    <t>A/C Filter (Company)</t>
  </si>
  <si>
    <t>QR Code</t>
  </si>
  <si>
    <t>Quarterly</t>
  </si>
  <si>
    <t>Item Code</t>
  </si>
  <si>
    <t>B-101</t>
  </si>
  <si>
    <t>Notes</t>
  </si>
  <si>
    <t>Description</t>
  </si>
  <si>
    <t>2026-08-10</t>
  </si>
  <si>
    <t>Remark</t>
  </si>
  <si>
    <t>ABC Foods</t>
  </si>
  <si>
    <t>Season</t>
  </si>
  <si>
    <t>Critical Spare Register</t>
  </si>
  <si>
    <t>12TH JUN,SEP,DEC,MAR</t>
  </si>
  <si>
    <t>+971-555-1001</t>
  </si>
  <si>
    <t>Avg Daily Consumption Peak</t>
  </si>
  <si>
    <t>Purchase / Maintenance</t>
  </si>
  <si>
    <t>Avg Daily Consumption Reg/Low</t>
  </si>
  <si>
    <t>ELECTRICITY</t>
  </si>
  <si>
    <t>Ravi</t>
  </si>
  <si>
    <t>Identify parts that can stop a machine</t>
  </si>
  <si>
    <t>Avg Daily Consumption Off</t>
  </si>
  <si>
    <t>2026-08-09</t>
  </si>
  <si>
    <t>Inventory Manag. Sheet</t>
  </si>
  <si>
    <t>Lead Time</t>
  </si>
  <si>
    <t>Safety Factor</t>
  </si>
  <si>
    <t>2nd</t>
  </si>
  <si>
    <t>MAX Level</t>
  </si>
  <si>
    <t>Use the right side for order records. You can add committed date, actual date, and delay analysis if you want a stronger supplier follow-up view.</t>
  </si>
  <si>
    <t>Current Stock</t>
  </si>
  <si>
    <t>UPS Office (AMC)</t>
  </si>
  <si>
    <t>Paper</t>
  </si>
  <si>
    <t>30th MAR,JUN,SEP,DEC</t>
  </si>
  <si>
    <t>UPS BATTERIES</t>
  </si>
  <si>
    <t>9th DEC,MAR,JUN,SEP</t>
  </si>
  <si>
    <t>Generator Diesel</t>
  </si>
  <si>
    <t>B-102</t>
  </si>
  <si>
    <t>Weekly</t>
  </si>
  <si>
    <t>2026-08-11</t>
  </si>
  <si>
    <t>Modern Pack</t>
  </si>
  <si>
    <t>+971-555-1002</t>
  </si>
  <si>
    <t>Nadeem</t>
  </si>
  <si>
    <t>Generator (Service &amp; AMC)</t>
  </si>
  <si>
    <t>B-103</t>
  </si>
  <si>
    <t>Maintenance</t>
  </si>
  <si>
    <t>2026-08-13</t>
  </si>
  <si>
    <t>Ceiling Fan</t>
  </si>
  <si>
    <t>Bright Plast</t>
  </si>
  <si>
    <t>Fortnightly</t>
  </si>
  <si>
    <t>+971-555-1003</t>
  </si>
  <si>
    <t>Maint.</t>
  </si>
  <si>
    <t>Salim</t>
  </si>
  <si>
    <t>15,30</t>
  </si>
  <si>
    <t>B-104</t>
  </si>
  <si>
    <t>Tube Lights</t>
  </si>
  <si>
    <t>2026-08-14</t>
  </si>
  <si>
    <t>Silver Tech</t>
  </si>
  <si>
    <t>+971-555-1004</t>
  </si>
  <si>
    <t>Use for critical spare listing</t>
  </si>
  <si>
    <t>Faisal</t>
  </si>
  <si>
    <t>Security</t>
  </si>
  <si>
    <t>Maintenance / Factory</t>
  </si>
  <si>
    <t>Fire Extinguishier</t>
  </si>
  <si>
    <t>Plan recurring maintenance work</t>
  </si>
  <si>
    <t>26th JAN,APR,JUL,OCT</t>
  </si>
  <si>
    <t>Fire Alarm</t>
  </si>
  <si>
    <t>Production</t>
  </si>
  <si>
    <t>Machine 1</t>
  </si>
  <si>
    <t>Poly</t>
  </si>
  <si>
    <t>Prod</t>
  </si>
  <si>
    <t>Machine 2</t>
  </si>
  <si>
    <t>15,31</t>
  </si>
  <si>
    <t>Simple preventive checklist</t>
  </si>
  <si>
    <t>On Time Delivery Tracker</t>
  </si>
  <si>
    <t>Purchase</t>
  </si>
  <si>
    <t>See which suppliers delay your parts</t>
  </si>
  <si>
    <t>Sensor</t>
  </si>
  <si>
    <t>On time Delivery</t>
  </si>
  <si>
    <t>This follows the same maintenance-checklist style from your source sheet and can be expanded department by department.</t>
  </si>
  <si>
    <t>Relay</t>
  </si>
  <si>
    <t>Good for vendor follow-up</t>
  </si>
  <si>
    <t>Lead Calculator</t>
  </si>
  <si>
    <t>SME Owner / Factory</t>
  </si>
  <si>
    <t>Understand how much pipeline is needed for growth</t>
  </si>
  <si>
    <t>Lead Calculator 1</t>
  </si>
  <si>
    <t>Valve</t>
  </si>
  <si>
    <t>Bearing</t>
  </si>
  <si>
    <t>Commercial planning tool</t>
  </si>
  <si>
    <t>Lost Sales Calculator</t>
  </si>
  <si>
    <t>SME Owner</t>
  </si>
  <si>
    <t>Estimate lost opportunity and recovery target</t>
  </si>
  <si>
    <t>This keeps the original idea of your inventory tool: season, daily use, lead time, safety factor, maximum level, and current stock should all work together.</t>
  </si>
  <si>
    <t>Useful after poor months</t>
  </si>
  <si>
    <t>Gap Analysis</t>
  </si>
  <si>
    <t>Owner / Factory Manager</t>
  </si>
  <si>
    <t>Compare current and target performance</t>
  </si>
  <si>
    <t>Strategy-to-action sheet</t>
  </si>
  <si>
    <t>Daily Task List</t>
  </si>
  <si>
    <t>All Teams</t>
  </si>
  <si>
    <t>Track daily actions</t>
  </si>
  <si>
    <t>Good for daily discipline</t>
  </si>
  <si>
    <t>Monthly Task List</t>
  </si>
  <si>
    <t>Track fixed monthly tasks</t>
  </si>
  <si>
    <t>Good for routine follow-up</t>
  </si>
  <si>
    <t>Time Sheet</t>
  </si>
  <si>
    <t>Manager / Team</t>
  </si>
  <si>
    <t>Plan time blocks for the day</t>
  </si>
  <si>
    <t>Simple time planner</t>
  </si>
  <si>
    <t>Delegation Sheet</t>
  </si>
  <si>
    <t>Factory / SME Owner</t>
  </si>
  <si>
    <t>Assign tasks and review accountability</t>
  </si>
  <si>
    <t>Owner-to-team control</t>
  </si>
  <si>
    <t>Restart Action Plan</t>
  </si>
  <si>
    <t>Factory Manager</t>
  </si>
  <si>
    <t>Plan restart after disruption or shutdown</t>
  </si>
  <si>
    <t>Useful after breakdown or restart</t>
  </si>
  <si>
    <t>MIS Summary Format</t>
  </si>
  <si>
    <t>SME Owner / Team Head</t>
  </si>
  <si>
    <t>Monthly team review and KPI check</t>
  </si>
  <si>
    <t>Summary review format</t>
  </si>
  <si>
    <t>Current Sales =</t>
  </si>
  <si>
    <t>Sales Required to Double Profits =</t>
  </si>
  <si>
    <t>Additional Sales Required (TARGET)</t>
  </si>
  <si>
    <t>Conversion Ratio</t>
  </si>
  <si>
    <t>Average Rs Sale</t>
  </si>
  <si>
    <t>Result</t>
  </si>
  <si>
    <t>No of Clients = Target Sales / Avg Rs Sale</t>
  </si>
  <si>
    <t>No of Leads = No of Clients * 100 / C.R.</t>
  </si>
  <si>
    <t>Earlier Sales</t>
  </si>
  <si>
    <t>No of Leads Per Month</t>
  </si>
  <si>
    <t>Current Sales</t>
  </si>
  <si>
    <t>Extra Sales Required (TARGET)</t>
  </si>
  <si>
    <t>No of Clients Per Month</t>
  </si>
  <si>
    <t>Where am I now?</t>
  </si>
  <si>
    <t>Where do I want to go? (100% inc in profits)</t>
  </si>
  <si>
    <t>Gap</t>
  </si>
  <si>
    <t>Current Month</t>
  </si>
  <si>
    <t>This keeps the same simple commercial logic from your source file. It is useful when the reader wants to calculate target pipeline in plain language.</t>
  </si>
  <si>
    <t>1 Year from now</t>
  </si>
  <si>
    <t>Revenue</t>
  </si>
  <si>
    <t>New Rev = New GP / GP%</t>
  </si>
  <si>
    <t>Variable Cost</t>
  </si>
  <si>
    <t>Gross Profit</t>
  </si>
  <si>
    <t>Step 3: New GP = NP + F.C.</t>
  </si>
  <si>
    <t>Gross Profit %</t>
  </si>
  <si>
    <t>Fixed Cost</t>
  </si>
  <si>
    <t>Step 2: 10% Inc. in F.C.</t>
  </si>
  <si>
    <t>Net Profit</t>
  </si>
  <si>
    <t>Step 1: Double the NP</t>
  </si>
  <si>
    <t>In your original tool the idea is simple: start with the profit target, then work backward to revenue and cost discipline.</t>
  </si>
  <si>
    <t>This matches the original lost-sales idea and can help show the recovery effort needed after a weak period.</t>
  </si>
  <si>
    <t>Owner</t>
  </si>
  <si>
    <t>Status</t>
  </si>
  <si>
    <t>S.No</t>
  </si>
  <si>
    <t>Due Day or Date on which Task is due</t>
  </si>
  <si>
    <t>Time</t>
  </si>
  <si>
    <t>8.00 am</t>
  </si>
  <si>
    <t>8.30 am</t>
  </si>
  <si>
    <t>9.00 am</t>
  </si>
  <si>
    <t>9.30 am</t>
  </si>
  <si>
    <t>10.00 am</t>
  </si>
  <si>
    <t>10.30 am</t>
  </si>
  <si>
    <t>11.00 am</t>
  </si>
  <si>
    <t>11.30 am</t>
  </si>
  <si>
    <t>12.00 pm</t>
  </si>
  <si>
    <t>12.30 pm</t>
  </si>
  <si>
    <t>1.00 pm</t>
  </si>
  <si>
    <t>1.30 pm</t>
  </si>
  <si>
    <t>2.00 pm</t>
  </si>
  <si>
    <t>2.30 pm</t>
  </si>
  <si>
    <t>3.00 pm</t>
  </si>
  <si>
    <t>3.30 pm</t>
  </si>
  <si>
    <t>4.00 pm</t>
  </si>
  <si>
    <t>4.30 pm</t>
  </si>
  <si>
    <t>5.00 pm</t>
  </si>
  <si>
    <t>Dept</t>
  </si>
  <si>
    <t>Name</t>
  </si>
  <si>
    <t>Week 1</t>
  </si>
  <si>
    <t>Week 1 Score</t>
  </si>
  <si>
    <t>Week 2</t>
  </si>
  <si>
    <t>Week 2 Score</t>
  </si>
  <si>
    <t>Day 1</t>
  </si>
  <si>
    <t>Day 2</t>
  </si>
  <si>
    <t>X</t>
  </si>
  <si>
    <t>Gopal</t>
  </si>
  <si>
    <t>Day 3</t>
  </si>
  <si>
    <t>1</t>
  </si>
  <si>
    <t>bbb</t>
  </si>
  <si>
    <t>% Green</t>
  </si>
  <si>
    <t>1st Half</t>
  </si>
  <si>
    <t>2nd Half</t>
  </si>
  <si>
    <t>2</t>
  </si>
  <si>
    <t>% Yellow</t>
  </si>
  <si>
    <t>3</t>
  </si>
  <si>
    <t>Person 1</t>
  </si>
  <si>
    <t>% Red</t>
  </si>
  <si>
    <t>Total Tasks</t>
  </si>
  <si>
    <t>Amit</t>
  </si>
  <si>
    <t>Person 2</t>
  </si>
  <si>
    <t>This sheet is for accountability. It follows the same owner-task-score idea from your source workbook.</t>
  </si>
  <si>
    <t>Year</t>
  </si>
  <si>
    <t>Apr</t>
  </si>
  <si>
    <t>May</t>
  </si>
  <si>
    <t>June</t>
  </si>
  <si>
    <t>Team</t>
  </si>
  <si>
    <t>Broad Results</t>
  </si>
  <si>
    <t>Results in this Area (KRA)</t>
  </si>
  <si>
    <t>Measurement Parameter (K.P.I.)</t>
  </si>
  <si>
    <t>Benchmark</t>
  </si>
  <si>
    <t>Act</t>
  </si>
  <si>
    <t>Pl Score</t>
  </si>
  <si>
    <t>Act. Score</t>
  </si>
  <si>
    <t>PERSON-A</t>
  </si>
  <si>
    <t>QUANTITY</t>
  </si>
  <si>
    <t>QUALITY</t>
  </si>
  <si>
    <t>TIME</t>
  </si>
  <si>
    <t>COST</t>
  </si>
  <si>
    <t>PERSON-B</t>
  </si>
  <si>
    <t>This keeps the same review-style structure from your source workbook for monthly or weekly team discussions.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</si>
</sst>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8">
    <font>
      <sz val="11.0"/>
      <color rgb="FF000000"/>
      <name val="Carlito"/>
      <scheme val="minor"/>
    </font>
    <font>
      <b/>
      <sz val="16.0"/>
      <color rgb="FFFFFFFF"/>
      <name val="Carlito"/>
    </font>
    <font>
      <i/>
      <sz val="10.0"/>
      <color rgb="FF6B7280"/>
      <name val="Carlito"/>
    </font>
    <font/>
    <font>
      <b/>
      <sz val="10.0"/>
      <color rgb="FF14324A"/>
      <name val="Carlito"/>
    </font>
    <font>
      <sz val="11.0"/>
      <color theme="1"/>
      <name val="Carlito"/>
    </font>
    <font>
      <u/>
      <sz val="11.0"/>
      <color rgb="FF0000FF"/>
      <name val="Carlito"/>
    </font>
    <font>
      <color theme="1"/>
      <name val="Carlito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14324A"/>
        <bgColor rgb="FF14324A"/>
      </patternFill>
    </fill>
    <fill>
      <patternFill patternType="solid">
        <fgColor rgb="FFF6F3EB"/>
        <bgColor rgb="FFF6F3EB"/>
      </patternFill>
    </fill>
    <fill>
      <patternFill patternType="solid">
        <fgColor rgb="FFEAF2F8"/>
        <bgColor rgb="FFEAF2F8"/>
      </patternFill>
    </fill>
    <fill>
      <patternFill patternType="solid">
        <fgColor rgb="FFEAF7F1"/>
        <bgColor rgb="FFEAF7F1"/>
      </patternFill>
    </fill>
    <fill>
      <patternFill patternType="solid">
        <fgColor rgb="FFFFF3D4"/>
        <bgColor rgb="FFFFF3D4"/>
      </patternFill>
    </fill>
  </fills>
  <borders count="10">
    <border/>
    <border>
      <left style="thin">
        <color rgb="FFD9E1EA"/>
      </left>
      <top style="thin">
        <color rgb="FFD9E1EA"/>
      </top>
    </border>
    <border>
      <top style="thin">
        <color rgb="FFD9E1EA"/>
      </top>
    </border>
    <border>
      <left style="thin">
        <color rgb="FFD9E1EA"/>
      </left>
      <right style="thin">
        <color rgb="FFD9E1EA"/>
      </right>
      <top style="thin">
        <color rgb="FFD9E1EA"/>
      </top>
      <bottom style="thin">
        <color rgb="FFD9E1EA"/>
      </bottom>
    </border>
    <border>
      <right style="thin">
        <color rgb="FFD9E1EA"/>
      </right>
      <top style="thin">
        <color rgb="FFD9E1EA"/>
      </top>
    </border>
    <border>
      <left style="thin">
        <color rgb="FFD9E1EA"/>
      </left>
      <bottom style="thin">
        <color rgb="FFD9E1EA"/>
      </bottom>
    </border>
    <border>
      <bottom style="thin">
        <color rgb="FFD9E1EA"/>
      </bottom>
    </border>
    <border>
      <right style="thin">
        <color rgb="FFD9E1EA"/>
      </right>
      <bottom style="thin">
        <color rgb="FFD9E1EA"/>
      </bottom>
    </border>
    <border>
      <left style="thin">
        <color rgb="FFD9E1EA"/>
      </left>
    </border>
    <border>
      <right style="thin">
        <color rgb="FFD9E1EA"/>
      </right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center" wrapText="1"/>
    </xf>
    <xf borderId="1" fillId="3" fontId="2" numFmtId="0" xfId="0" applyAlignment="1" applyBorder="1" applyFill="1" applyFont="1">
      <alignment readingOrder="0" shrinkToFit="0" vertical="top" wrapText="1"/>
    </xf>
    <xf borderId="2" fillId="0" fontId="3" numFmtId="0" xfId="0" applyBorder="1" applyFont="1"/>
    <xf borderId="4" fillId="0" fontId="3" numFmtId="0" xfId="0" applyBorder="1" applyFont="1"/>
    <xf borderId="3" fillId="4" fontId="4" numFmtId="0" xfId="0" applyAlignment="1" applyBorder="1" applyFill="1" applyFont="1">
      <alignment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3" fillId="5" fontId="4" numFmtId="0" xfId="0" applyAlignment="1" applyBorder="1" applyFill="1" applyFont="1">
      <alignment shrinkToFit="0" vertical="center" wrapText="1"/>
    </xf>
    <xf borderId="3" fillId="6" fontId="4" numFmtId="0" xfId="0" applyAlignment="1" applyBorder="1" applyFill="1" applyFont="1">
      <alignment shrinkToFit="0" vertical="center" wrapText="1"/>
    </xf>
    <xf borderId="3" fillId="0" fontId="5" numFmtId="0" xfId="0" applyAlignment="1" applyBorder="1" applyFont="1">
      <alignment shrinkToFit="0" vertical="top" wrapText="1"/>
    </xf>
    <xf borderId="1" fillId="3" fontId="2" numFmtId="0" xfId="0" applyAlignment="1" applyBorder="1" applyFill="1" applyFont="1">
      <alignment shrinkToFit="0" vertical="top" wrapText="1"/>
    </xf>
    <xf borderId="8" fillId="0" fontId="3" numFmtId="0" xfId="0" applyBorder="1" applyFont="1"/>
    <xf borderId="3" fillId="0" fontId="6" numFmtId="0" xfId="0" applyAlignment="1" applyBorder="1" applyFont="1">
      <alignment shrinkToFit="0" vertical="top" wrapText="1"/>
    </xf>
    <xf borderId="9" fillId="0" fontId="3" numFmtId="0" xfId="0" applyBorder="1" applyFont="1"/>
    <xf borderId="3" fillId="0" fontId="5" numFmtId="164" xfId="0" applyAlignment="1" applyBorder="1" applyFont="1" applyNumberFormat="1">
      <alignment shrinkToFit="0" vertical="top" wrapText="1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20.0"/>
    <col customWidth="1" min="3" max="3" width="34.0"/>
    <col customWidth="1" min="4" max="4" width="26.0"/>
    <col customWidth="1" min="5" max="5" width="18.0"/>
    <col customWidth="1" min="6" max="6" width="14.0"/>
    <col customWidth="1" min="7" max="7" width="22.0"/>
    <col customWidth="1" min="8" max="26" width="8.63"/>
  </cols>
  <sheetData>
    <row r="1">
      <c r="A1" s="1" t="s">
        <v>0</v>
      </c>
    </row>
    <row r="3">
      <c r="A3" s="2" t="s">
        <v>3</v>
      </c>
      <c r="B3" s="3"/>
      <c r="C3" s="3"/>
      <c r="D3" s="3"/>
      <c r="E3" s="3"/>
      <c r="F3" s="3"/>
      <c r="G3" s="4"/>
    </row>
    <row r="4">
      <c r="A4" s="6"/>
      <c r="B4" s="7"/>
      <c r="C4" s="7"/>
      <c r="D4" s="7"/>
      <c r="E4" s="7"/>
      <c r="F4" s="7"/>
      <c r="G4" s="8"/>
    </row>
    <row r="6">
      <c r="A6" s="9" t="s">
        <v>12</v>
      </c>
      <c r="B6" s="9" t="s">
        <v>15</v>
      </c>
      <c r="C6" s="9" t="s">
        <v>28</v>
      </c>
      <c r="D6" s="9" t="s">
        <v>30</v>
      </c>
      <c r="E6" s="9" t="s">
        <v>32</v>
      </c>
      <c r="F6" s="9" t="s">
        <v>35</v>
      </c>
      <c r="G6" s="9" t="s">
        <v>39</v>
      </c>
    </row>
    <row r="7">
      <c r="A7" s="11" t="s">
        <v>45</v>
      </c>
      <c r="B7" s="11" t="s">
        <v>49</v>
      </c>
      <c r="C7" s="11" t="s">
        <v>53</v>
      </c>
      <c r="D7" s="11" t="s">
        <v>56</v>
      </c>
      <c r="E7" s="14" t="str">
        <f>HYPERLINK("https://docs.google.com/spreadsheets/d/1J1O2k8BCOPu25fj_gTYb4bz-nr7lf25U_cWJqvOhHco/edit#gid=1154103283","Open Tool")</f>
        <v>Open Tool</v>
      </c>
      <c r="F7" s="11" t="str">
        <f>IMAGE("https://quickchart.io/qr?size=120&amp;text="&amp;ENCODEURL("https://docs.google.com/spreadsheets/d/1J1O2k8BCOPu25fj_gTYb4bz-nr7lf25U_cWJqvOhHco/edit#gid=1154103283"))</f>
        <v/>
      </c>
      <c r="G7" s="11" t="s">
        <v>91</v>
      </c>
    </row>
    <row r="8">
      <c r="A8" s="11" t="s">
        <v>2</v>
      </c>
      <c r="B8" s="11" t="s">
        <v>94</v>
      </c>
      <c r="C8" s="11" t="s">
        <v>96</v>
      </c>
      <c r="D8" s="11" t="s">
        <v>2</v>
      </c>
      <c r="E8" s="14" t="str">
        <f>HYPERLINK("https://docs.google.com/spreadsheets/d/1J1O2k8BCOPu25fj_gTYb4bz-nr7lf25U_cWJqvOhHco/edit#gid=374529378","Open Tool")</f>
        <v>Open Tool</v>
      </c>
      <c r="F8" s="11" t="str">
        <f>IMAGE("https://quickchart.io/qr?size=120&amp;text="&amp;ENCODEURL("https://docs.google.com/spreadsheets/d/1J1O2k8BCOPu25fj_gTYb4bz-nr7lf25U_cWJqvOhHco/edit#gid=374529378"))</f>
        <v/>
      </c>
      <c r="G8" s="11" t="s">
        <v>105</v>
      </c>
    </row>
    <row r="9">
      <c r="A9" s="11" t="s">
        <v>106</v>
      </c>
      <c r="B9" s="11" t="s">
        <v>107</v>
      </c>
      <c r="C9" s="11" t="s">
        <v>108</v>
      </c>
      <c r="D9" s="11" t="s">
        <v>110</v>
      </c>
      <c r="E9" s="14" t="str">
        <f>HYPERLINK("https://docs.google.com/spreadsheets/d/1J1O2k8BCOPu25fj_gTYb4bz-nr7lf25U_cWJqvOhHco/edit#gid=1614926449","Open Tool")</f>
        <v>Open Tool</v>
      </c>
      <c r="F9" s="11" t="str">
        <f>IMAGE("https://quickchart.io/qr?size=120&amp;text="&amp;ENCODEURL("https://docs.google.com/spreadsheets/d/1J1O2k8BCOPu25fj_gTYb4bz-nr7lf25U_cWJqvOhHco/edit#gid=1614926449"))</f>
        <v/>
      </c>
      <c r="G9" s="11" t="s">
        <v>113</v>
      </c>
    </row>
    <row r="10">
      <c r="A10" s="11" t="s">
        <v>114</v>
      </c>
      <c r="B10" s="11" t="s">
        <v>115</v>
      </c>
      <c r="C10" s="11" t="s">
        <v>116</v>
      </c>
      <c r="D10" s="11" t="s">
        <v>117</v>
      </c>
      <c r="E10" s="14" t="str">
        <f>HYPERLINK("https://docs.google.com/spreadsheets/d/1J1O2k8BCOPu25fj_gTYb4bz-nr7lf25U_cWJqvOhHco/edit#gid=1254803340","Open Tool")</f>
        <v>Open Tool</v>
      </c>
      <c r="F10" s="11" t="str">
        <f>IMAGE("https://quickchart.io/qr?size=120&amp;text="&amp;ENCODEURL("https://docs.google.com/spreadsheets/d/1J1O2k8BCOPu25fj_gTYb4bz-nr7lf25U_cWJqvOhHco/edit#gid=1254803340"))</f>
        <v/>
      </c>
      <c r="G10" s="11" t="s">
        <v>120</v>
      </c>
    </row>
    <row r="11">
      <c r="A11" s="11" t="s">
        <v>121</v>
      </c>
      <c r="B11" s="11" t="s">
        <v>122</v>
      </c>
      <c r="C11" s="11" t="s">
        <v>123</v>
      </c>
      <c r="D11" s="11" t="s">
        <v>121</v>
      </c>
      <c r="E11" s="14" t="str">
        <f>HYPERLINK("https://docs.google.com/spreadsheets/d/1J1O2k8BCOPu25fj_gTYb4bz-nr7lf25U_cWJqvOhHco/edit#gid=638210810","Open Tool")</f>
        <v>Open Tool</v>
      </c>
      <c r="F11" s="11" t="str">
        <f>IMAGE("https://quickchart.io/qr?size=120&amp;text="&amp;ENCODEURL("https://docs.google.com/spreadsheets/d/1J1O2k8BCOPu25fj_gTYb4bz-nr7lf25U_cWJqvOhHco/edit#gid=638210810"))</f>
        <v/>
      </c>
      <c r="G11" s="11" t="s">
        <v>125</v>
      </c>
    </row>
    <row r="12">
      <c r="A12" s="11" t="s">
        <v>126</v>
      </c>
      <c r="B12" s="11" t="s">
        <v>127</v>
      </c>
      <c r="C12" s="11" t="s">
        <v>128</v>
      </c>
      <c r="D12" s="11" t="s">
        <v>126</v>
      </c>
      <c r="E12" s="14" t="str">
        <f>HYPERLINK("https://docs.google.com/spreadsheets/d/1J1O2k8BCOPu25fj_gTYb4bz-nr7lf25U_cWJqvOhHco/edit#gid=2027980263","Open Tool")</f>
        <v>Open Tool</v>
      </c>
      <c r="F12" s="11" t="str">
        <f>IMAGE("https://quickchart.io/qr?size=120&amp;text="&amp;ENCODEURL("https://docs.google.com/spreadsheets/d/1J1O2k8BCOPu25fj_gTYb4bz-nr7lf25U_cWJqvOhHco/edit#gid=2027980263"))</f>
        <v/>
      </c>
      <c r="G12" s="11" t="s">
        <v>129</v>
      </c>
    </row>
    <row r="13">
      <c r="A13" s="11" t="s">
        <v>130</v>
      </c>
      <c r="B13" s="11" t="s">
        <v>131</v>
      </c>
      <c r="C13" s="11" t="s">
        <v>132</v>
      </c>
      <c r="D13" s="11" t="s">
        <v>130</v>
      </c>
      <c r="E13" s="14" t="str">
        <f>HYPERLINK("https://docs.google.com/spreadsheets/d/1J1O2k8BCOPu25fj_gTYb4bz-nr7lf25U_cWJqvOhHco/edit#gid=797155117","Open Tool")</f>
        <v>Open Tool</v>
      </c>
      <c r="F13" s="11" t="str">
        <f>IMAGE("https://quickchart.io/qr?size=120&amp;text="&amp;ENCODEURL("https://docs.google.com/spreadsheets/d/1J1O2k8BCOPu25fj_gTYb4bz-nr7lf25U_cWJqvOhHco/edit#gid=797155117"))</f>
        <v/>
      </c>
      <c r="G13" s="11" t="s">
        <v>133</v>
      </c>
    </row>
    <row r="14">
      <c r="A14" s="11" t="s">
        <v>134</v>
      </c>
      <c r="B14" s="11" t="s">
        <v>131</v>
      </c>
      <c r="C14" s="11" t="s">
        <v>135</v>
      </c>
      <c r="D14" s="11" t="s">
        <v>134</v>
      </c>
      <c r="E14" s="14" t="str">
        <f>HYPERLINK("https://docs.google.com/spreadsheets/d/1J1O2k8BCOPu25fj_gTYb4bz-nr7lf25U_cWJqvOhHco/edit#gid=1465676829","Open Tool")</f>
        <v>Open Tool</v>
      </c>
      <c r="F14" s="11" t="str">
        <f>IMAGE("https://quickchart.io/qr?size=120&amp;text="&amp;ENCODEURL("https://docs.google.com/spreadsheets/d/1J1O2k8BCOPu25fj_gTYb4bz-nr7lf25U_cWJqvOhHco/edit#gid=1465676829"))</f>
        <v/>
      </c>
      <c r="G14" s="11" t="s">
        <v>136</v>
      </c>
    </row>
    <row r="15">
      <c r="A15" s="11" t="s">
        <v>137</v>
      </c>
      <c r="B15" s="11" t="s">
        <v>138</v>
      </c>
      <c r="C15" s="11" t="s">
        <v>139</v>
      </c>
      <c r="D15" s="11" t="s">
        <v>137</v>
      </c>
      <c r="E15" s="14" t="str">
        <f>HYPERLINK("https://docs.google.com/spreadsheets/d/1J1O2k8BCOPu25fj_gTYb4bz-nr7lf25U_cWJqvOhHco/edit#gid=1484164503","Open Tool")</f>
        <v>Open Tool</v>
      </c>
      <c r="F15" s="11" t="str">
        <f>IMAGE("https://quickchart.io/qr?size=120&amp;text="&amp;ENCODEURL("https://docs.google.com/spreadsheets/d/1J1O2k8BCOPu25fj_gTYb4bz-nr7lf25U_cWJqvOhHco/edit#gid=1484164503"))</f>
        <v/>
      </c>
      <c r="G15" s="11" t="s">
        <v>140</v>
      </c>
    </row>
    <row r="16">
      <c r="A16" s="11" t="s">
        <v>141</v>
      </c>
      <c r="B16" s="11" t="s">
        <v>142</v>
      </c>
      <c r="C16" s="11" t="s">
        <v>143</v>
      </c>
      <c r="D16" s="11" t="s">
        <v>141</v>
      </c>
      <c r="E16" s="14" t="str">
        <f>HYPERLINK("https://docs.google.com/spreadsheets/d/1J1O2k8BCOPu25fj_gTYb4bz-nr7lf25U_cWJqvOhHco/edit#gid=977500280","Open Tool")</f>
        <v>Open Tool</v>
      </c>
      <c r="F16" s="11" t="str">
        <f>IMAGE("https://quickchart.io/qr?size=120&amp;text="&amp;ENCODEURL("https://docs.google.com/spreadsheets/d/1J1O2k8BCOPu25fj_gTYb4bz-nr7lf25U_cWJqvOhHco/edit#gid=977500280"))</f>
        <v/>
      </c>
      <c r="G16" s="11" t="s">
        <v>144</v>
      </c>
    </row>
    <row r="17">
      <c r="A17" s="11" t="s">
        <v>145</v>
      </c>
      <c r="B17" s="11" t="s">
        <v>146</v>
      </c>
      <c r="C17" s="11" t="s">
        <v>147</v>
      </c>
      <c r="D17" s="11" t="s">
        <v>145</v>
      </c>
      <c r="E17" s="14" t="str">
        <f>HYPERLINK("https://docs.google.com/spreadsheets/d/1J1O2k8BCOPu25fj_gTYb4bz-nr7lf25U_cWJqvOhHco/edit#gid=1503208570","Open Tool")</f>
        <v>Open Tool</v>
      </c>
      <c r="F17" s="11" t="str">
        <f>IMAGE("https://quickchart.io/qr?size=120&amp;text="&amp;ENCODEURL("https://docs.google.com/spreadsheets/d/1J1O2k8BCOPu25fj_gTYb4bz-nr7lf25U_cWJqvOhHco/edit#gid=1503208570"))</f>
        <v/>
      </c>
      <c r="G17" s="11" t="s">
        <v>148</v>
      </c>
    </row>
    <row r="18">
      <c r="A18" s="11" t="s">
        <v>149</v>
      </c>
      <c r="B18" s="11" t="s">
        <v>150</v>
      </c>
      <c r="C18" s="11" t="s">
        <v>151</v>
      </c>
      <c r="D18" s="11" t="s">
        <v>149</v>
      </c>
      <c r="E18" s="14" t="str">
        <f>HYPERLINK("https://docs.google.com/spreadsheets/d/1J1O2k8BCOPu25fj_gTYb4bz-nr7lf25U_cWJqvOhHco/edit#gid=1045269108","Open Tool")</f>
        <v>Open Tool</v>
      </c>
      <c r="F18" s="11" t="str">
        <f>IMAGE("https://quickchart.io/qr?size=120&amp;text="&amp;ENCODEURL("https://docs.google.com/spreadsheets/d/1J1O2k8BCOPu25fj_gTYb4bz-nr7lf25U_cWJqvOhHco/edit#gid=1045269108"))</f>
        <v/>
      </c>
      <c r="G18" s="11" t="s">
        <v>152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3:G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12.0"/>
    <col customWidth="1" min="3" max="3" width="18.0"/>
    <col customWidth="1" min="4" max="4" width="14.0"/>
    <col customWidth="1" min="5" max="5" width="12.0"/>
    <col customWidth="1" min="6" max="6" width="14.0"/>
    <col customWidth="1" min="7" max="7" width="16.0"/>
    <col customWidth="1" min="8" max="8" width="14.0"/>
    <col customWidth="1" min="9" max="9" width="10.0"/>
    <col customWidth="1" min="10" max="12" width="12.0"/>
    <col customWidth="1" min="13" max="26" width="8.63"/>
  </cols>
  <sheetData>
    <row r="1">
      <c r="A1" s="1" t="s">
        <v>1</v>
      </c>
    </row>
    <row r="2">
      <c r="A2" s="10" t="s">
        <v>7</v>
      </c>
      <c r="B2" s="10"/>
      <c r="C2" s="10" t="s">
        <v>16</v>
      </c>
      <c r="D2" s="10" t="s">
        <v>17</v>
      </c>
      <c r="E2" s="10" t="s">
        <v>19</v>
      </c>
      <c r="F2" s="10" t="s">
        <v>20</v>
      </c>
      <c r="G2" s="10" t="s">
        <v>22</v>
      </c>
      <c r="H2" s="10" t="s">
        <v>25</v>
      </c>
    </row>
    <row r="3">
      <c r="A3" s="5" t="s">
        <v>33</v>
      </c>
      <c r="B3" s="5" t="s">
        <v>37</v>
      </c>
      <c r="C3" s="5" t="s">
        <v>40</v>
      </c>
      <c r="D3" s="5" t="s">
        <v>42</v>
      </c>
      <c r="E3" s="5" t="s">
        <v>44</v>
      </c>
      <c r="F3" s="5" t="s">
        <v>48</v>
      </c>
      <c r="G3" s="5" t="s">
        <v>50</v>
      </c>
      <c r="H3" s="5" t="s">
        <v>54</v>
      </c>
      <c r="I3" s="5" t="s">
        <v>57</v>
      </c>
      <c r="J3" s="5" t="s">
        <v>58</v>
      </c>
      <c r="K3" s="5" t="s">
        <v>60</v>
      </c>
      <c r="L3" s="5" t="s">
        <v>62</v>
      </c>
    </row>
    <row r="4">
      <c r="A4" s="11">
        <v>1.0</v>
      </c>
      <c r="B4" s="11"/>
      <c r="C4" s="11" t="s">
        <v>64</v>
      </c>
      <c r="D4" s="11"/>
      <c r="E4" s="11" t="s">
        <v>25</v>
      </c>
      <c r="F4" s="11"/>
      <c r="G4" s="11">
        <v>100.0</v>
      </c>
      <c r="H4" s="11"/>
      <c r="I4" s="11">
        <v>3.0</v>
      </c>
      <c r="J4" s="11">
        <v>1.0</v>
      </c>
      <c r="K4" s="11">
        <f t="shared" ref="K4:K9" si="1">ROUNDUP(MAX(F4:H4)*I4*J4,0)</f>
        <v>300</v>
      </c>
      <c r="L4" s="11">
        <v>200.0</v>
      </c>
    </row>
    <row r="5">
      <c r="A5" s="11">
        <v>2.0</v>
      </c>
      <c r="B5" s="11"/>
      <c r="C5" s="11" t="s">
        <v>101</v>
      </c>
      <c r="D5" s="11"/>
      <c r="E5" s="11" t="s">
        <v>22</v>
      </c>
      <c r="F5" s="11"/>
      <c r="G5" s="11"/>
      <c r="H5" s="11"/>
      <c r="I5" s="11">
        <v>7.0</v>
      </c>
      <c r="J5" s="11">
        <v>1.5</v>
      </c>
      <c r="K5" s="11">
        <f t="shared" si="1"/>
        <v>0</v>
      </c>
      <c r="L5" s="11">
        <v>0.0</v>
      </c>
    </row>
    <row r="6">
      <c r="A6" s="11">
        <v>3.0</v>
      </c>
      <c r="B6" s="11"/>
      <c r="C6" s="11" t="s">
        <v>109</v>
      </c>
      <c r="D6" s="11"/>
      <c r="E6" s="11" t="s">
        <v>20</v>
      </c>
      <c r="F6" s="11">
        <v>5.0</v>
      </c>
      <c r="G6" s="11">
        <v>3.0</v>
      </c>
      <c r="H6" s="11">
        <v>1.0</v>
      </c>
      <c r="I6" s="11">
        <v>14.0</v>
      </c>
      <c r="J6" s="11">
        <v>1.5</v>
      </c>
      <c r="K6" s="11">
        <f t="shared" si="1"/>
        <v>105</v>
      </c>
      <c r="L6" s="11">
        <v>25.0</v>
      </c>
    </row>
    <row r="7">
      <c r="A7" s="11">
        <v>4.0</v>
      </c>
      <c r="B7" s="11"/>
      <c r="C7" s="11" t="s">
        <v>112</v>
      </c>
      <c r="D7" s="11"/>
      <c r="E7" s="11" t="s">
        <v>22</v>
      </c>
      <c r="F7" s="11">
        <v>4.0</v>
      </c>
      <c r="G7" s="11">
        <v>3.0</v>
      </c>
      <c r="H7" s="11">
        <v>2.0</v>
      </c>
      <c r="I7" s="11">
        <v>7.0</v>
      </c>
      <c r="J7" s="11">
        <v>1.2</v>
      </c>
      <c r="K7" s="11">
        <f t="shared" si="1"/>
        <v>34</v>
      </c>
      <c r="L7" s="11">
        <v>18.0</v>
      </c>
    </row>
    <row r="8">
      <c r="A8" s="11">
        <v>5.0</v>
      </c>
      <c r="B8" s="11"/>
      <c r="C8" s="11" t="s">
        <v>118</v>
      </c>
      <c r="D8" s="11"/>
      <c r="E8" s="11" t="s">
        <v>20</v>
      </c>
      <c r="F8" s="11">
        <v>3.0</v>
      </c>
      <c r="G8" s="11">
        <v>2.0</v>
      </c>
      <c r="H8" s="11">
        <v>1.0</v>
      </c>
      <c r="I8" s="11">
        <v>10.0</v>
      </c>
      <c r="J8" s="11">
        <v>1.5</v>
      </c>
      <c r="K8" s="11">
        <f t="shared" si="1"/>
        <v>45</v>
      </c>
      <c r="L8" s="11">
        <v>10.0</v>
      </c>
    </row>
    <row r="9">
      <c r="A9" s="11">
        <v>6.0</v>
      </c>
      <c r="B9" s="11"/>
      <c r="C9" s="11" t="s">
        <v>119</v>
      </c>
      <c r="D9" s="11"/>
      <c r="E9" s="11" t="s">
        <v>22</v>
      </c>
      <c r="F9" s="11">
        <v>2.0</v>
      </c>
      <c r="G9" s="11">
        <v>1.0</v>
      </c>
      <c r="H9" s="11">
        <v>1.0</v>
      </c>
      <c r="I9" s="11">
        <v>21.0</v>
      </c>
      <c r="J9" s="11">
        <v>2.0</v>
      </c>
      <c r="K9" s="11">
        <f t="shared" si="1"/>
        <v>84</v>
      </c>
      <c r="L9" s="11">
        <v>12.0</v>
      </c>
    </row>
    <row r="12">
      <c r="A12" s="12" t="s">
        <v>124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4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L1"/>
    <mergeCell ref="A12:L1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0"/>
    <col customWidth="1" min="2" max="2" width="26.0"/>
    <col customWidth="1" min="3" max="3" width="8.63"/>
    <col customWidth="1" min="4" max="6" width="12.0"/>
    <col customWidth="1" min="7" max="7" width="26.0"/>
    <col customWidth="1" min="8" max="9" width="12.0"/>
    <col customWidth="1" min="10" max="10" width="20.0"/>
    <col customWidth="1" min="11" max="26" width="8.63"/>
  </cols>
  <sheetData>
    <row r="1">
      <c r="A1" s="1" t="s">
        <v>2</v>
      </c>
    </row>
    <row r="2">
      <c r="A2" s="5" t="s">
        <v>4</v>
      </c>
      <c r="B2" s="5" t="s">
        <v>8</v>
      </c>
      <c r="C2" s="5"/>
      <c r="D2" s="5" t="s">
        <v>9</v>
      </c>
      <c r="E2" s="5" t="s">
        <v>10</v>
      </c>
      <c r="F2" s="5" t="s">
        <v>4</v>
      </c>
      <c r="G2" s="5" t="s">
        <v>8</v>
      </c>
      <c r="H2" s="5" t="s">
        <v>9</v>
      </c>
      <c r="I2" s="5" t="s">
        <v>10</v>
      </c>
      <c r="J2" s="5" t="s">
        <v>11</v>
      </c>
    </row>
    <row r="3">
      <c r="A3" s="11" t="s">
        <v>14</v>
      </c>
      <c r="B3" s="11" t="s">
        <v>21</v>
      </c>
      <c r="C3" s="11"/>
      <c r="D3" s="11" t="s">
        <v>24</v>
      </c>
      <c r="E3" s="11"/>
      <c r="F3" s="11" t="s">
        <v>14</v>
      </c>
      <c r="G3" s="11" t="s">
        <v>21</v>
      </c>
      <c r="H3" s="11" t="s">
        <v>24</v>
      </c>
      <c r="I3" s="11"/>
      <c r="J3" s="11" t="s">
        <v>31</v>
      </c>
    </row>
    <row r="4">
      <c r="A4" s="11" t="s">
        <v>14</v>
      </c>
      <c r="B4" s="11" t="s">
        <v>34</v>
      </c>
      <c r="C4" s="11"/>
      <c r="D4" s="11" t="s">
        <v>36</v>
      </c>
      <c r="E4" s="11"/>
      <c r="F4" s="11" t="s">
        <v>14</v>
      </c>
      <c r="G4" s="11" t="s">
        <v>34</v>
      </c>
      <c r="H4" s="11" t="s">
        <v>36</v>
      </c>
      <c r="I4" s="11"/>
      <c r="J4" s="11" t="s">
        <v>46</v>
      </c>
    </row>
    <row r="5">
      <c r="A5" s="11" t="s">
        <v>14</v>
      </c>
      <c r="B5" s="11" t="s">
        <v>51</v>
      </c>
      <c r="C5" s="11"/>
      <c r="D5" s="11" t="s">
        <v>24</v>
      </c>
      <c r="E5" s="11"/>
      <c r="F5" s="11" t="s">
        <v>14</v>
      </c>
      <c r="G5" s="11" t="s">
        <v>51</v>
      </c>
      <c r="H5" s="11" t="s">
        <v>24</v>
      </c>
      <c r="I5" s="11"/>
      <c r="J5" s="11" t="s">
        <v>59</v>
      </c>
    </row>
    <row r="6">
      <c r="A6" s="11" t="s">
        <v>14</v>
      </c>
      <c r="B6" s="11" t="s">
        <v>63</v>
      </c>
      <c r="C6" s="11"/>
      <c r="D6" s="11" t="s">
        <v>36</v>
      </c>
      <c r="E6" s="11"/>
      <c r="F6" s="11" t="s">
        <v>14</v>
      </c>
      <c r="G6" s="11" t="s">
        <v>63</v>
      </c>
      <c r="H6" s="11" t="s">
        <v>36</v>
      </c>
      <c r="I6" s="11"/>
      <c r="J6" s="11" t="s">
        <v>65</v>
      </c>
    </row>
    <row r="7">
      <c r="A7" s="11" t="s">
        <v>14</v>
      </c>
      <c r="B7" s="11" t="s">
        <v>66</v>
      </c>
      <c r="C7" s="11"/>
      <c r="D7" s="11" t="s">
        <v>36</v>
      </c>
      <c r="E7" s="11"/>
      <c r="F7" s="11" t="s">
        <v>14</v>
      </c>
      <c r="G7" s="11" t="s">
        <v>66</v>
      </c>
      <c r="H7" s="11" t="s">
        <v>36</v>
      </c>
      <c r="I7" s="11"/>
      <c r="J7" s="11" t="s">
        <v>67</v>
      </c>
    </row>
    <row r="8">
      <c r="A8" s="11" t="s">
        <v>14</v>
      </c>
      <c r="B8" s="11" t="s">
        <v>68</v>
      </c>
      <c r="C8" s="11"/>
      <c r="D8" s="11" t="s">
        <v>70</v>
      </c>
      <c r="E8" s="11"/>
      <c r="F8" s="11" t="s">
        <v>14</v>
      </c>
      <c r="G8" s="11" t="s">
        <v>68</v>
      </c>
      <c r="H8" s="11" t="s">
        <v>70</v>
      </c>
      <c r="I8" s="11"/>
      <c r="J8" s="11"/>
    </row>
    <row r="9">
      <c r="A9" s="11" t="s">
        <v>14</v>
      </c>
      <c r="B9" s="11" t="s">
        <v>75</v>
      </c>
      <c r="C9" s="11"/>
      <c r="D9" s="11" t="s">
        <v>36</v>
      </c>
      <c r="E9" s="11"/>
      <c r="F9" s="11" t="s">
        <v>14</v>
      </c>
      <c r="G9" s="11" t="s">
        <v>75</v>
      </c>
      <c r="H9" s="11" t="s">
        <v>36</v>
      </c>
      <c r="I9" s="11"/>
      <c r="J9" s="11"/>
    </row>
    <row r="10">
      <c r="A10" s="11" t="s">
        <v>77</v>
      </c>
      <c r="B10" s="11" t="s">
        <v>79</v>
      </c>
      <c r="C10" s="11"/>
      <c r="D10" s="11" t="s">
        <v>81</v>
      </c>
      <c r="E10" s="11"/>
      <c r="F10" s="11" t="s">
        <v>83</v>
      </c>
      <c r="G10" s="11" t="s">
        <v>79</v>
      </c>
      <c r="H10" s="11" t="s">
        <v>81</v>
      </c>
      <c r="I10" s="11"/>
      <c r="J10" s="11" t="s">
        <v>85</v>
      </c>
    </row>
    <row r="11">
      <c r="A11" s="11" t="s">
        <v>77</v>
      </c>
      <c r="B11" s="11" t="s">
        <v>87</v>
      </c>
      <c r="C11" s="11"/>
      <c r="D11" s="11" t="s">
        <v>81</v>
      </c>
      <c r="E11" s="11"/>
      <c r="F11" s="11" t="s">
        <v>83</v>
      </c>
      <c r="G11" s="11" t="s">
        <v>87</v>
      </c>
      <c r="H11" s="11" t="s">
        <v>81</v>
      </c>
      <c r="I11" s="11"/>
      <c r="J11" s="11" t="s">
        <v>85</v>
      </c>
    </row>
    <row r="12">
      <c r="A12" s="11" t="s">
        <v>93</v>
      </c>
      <c r="B12" s="11" t="s">
        <v>95</v>
      </c>
      <c r="C12" s="11"/>
      <c r="D12" s="11" t="s">
        <v>36</v>
      </c>
      <c r="E12" s="11"/>
      <c r="F12" s="11" t="s">
        <v>93</v>
      </c>
      <c r="G12" s="11" t="s">
        <v>95</v>
      </c>
      <c r="H12" s="11" t="s">
        <v>36</v>
      </c>
      <c r="I12" s="11"/>
      <c r="J12" s="11" t="s">
        <v>97</v>
      </c>
    </row>
    <row r="13">
      <c r="A13" s="11" t="s">
        <v>93</v>
      </c>
      <c r="B13" s="11" t="s">
        <v>98</v>
      </c>
      <c r="C13" s="11"/>
      <c r="D13" s="11" t="s">
        <v>24</v>
      </c>
      <c r="E13" s="11"/>
      <c r="F13" s="11" t="s">
        <v>93</v>
      </c>
      <c r="G13" s="11" t="s">
        <v>98</v>
      </c>
      <c r="H13" s="11" t="s">
        <v>24</v>
      </c>
      <c r="I13" s="11"/>
      <c r="J13" s="11" t="s">
        <v>59</v>
      </c>
    </row>
    <row r="14">
      <c r="A14" s="11" t="s">
        <v>99</v>
      </c>
      <c r="B14" s="11" t="s">
        <v>100</v>
      </c>
      <c r="C14" s="11"/>
      <c r="D14" s="11" t="s">
        <v>81</v>
      </c>
      <c r="E14" s="11"/>
      <c r="F14" s="11" t="s">
        <v>102</v>
      </c>
      <c r="G14" s="11" t="s">
        <v>100</v>
      </c>
      <c r="H14" s="11" t="s">
        <v>81</v>
      </c>
      <c r="I14" s="11"/>
      <c r="J14" s="11" t="s">
        <v>85</v>
      </c>
    </row>
    <row r="15">
      <c r="A15" s="11" t="s">
        <v>99</v>
      </c>
      <c r="B15" s="11" t="s">
        <v>103</v>
      </c>
      <c r="C15" s="11"/>
      <c r="D15" s="11" t="s">
        <v>81</v>
      </c>
      <c r="E15" s="11"/>
      <c r="F15" s="11" t="s">
        <v>102</v>
      </c>
      <c r="G15" s="11" t="s">
        <v>103</v>
      </c>
      <c r="H15" s="11" t="s">
        <v>81</v>
      </c>
      <c r="I15" s="11"/>
      <c r="J15" s="11" t="s">
        <v>104</v>
      </c>
    </row>
    <row r="18">
      <c r="A18" s="12" t="s">
        <v>111</v>
      </c>
      <c r="B18" s="3"/>
      <c r="C18" s="3"/>
      <c r="D18" s="3"/>
      <c r="E18" s="3"/>
      <c r="F18" s="3"/>
      <c r="G18" s="3"/>
      <c r="H18" s="3"/>
      <c r="I18" s="3"/>
      <c r="J18" s="4"/>
    </row>
    <row r="19">
      <c r="A19" s="6"/>
      <c r="B19" s="7"/>
      <c r="C19" s="7"/>
      <c r="D19" s="7"/>
      <c r="E19" s="7"/>
      <c r="F19" s="7"/>
      <c r="G19" s="7"/>
      <c r="H19" s="7"/>
      <c r="I19" s="7"/>
      <c r="J19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18:J19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14.0"/>
    <col customWidth="1" min="8" max="8" width="12.0"/>
    <col customWidth="1" min="9" max="10" width="18.0"/>
    <col customWidth="1" min="11" max="12" width="16.0"/>
    <col customWidth="1" min="13" max="26" width="8.63"/>
  </cols>
  <sheetData>
    <row r="1">
      <c r="A1" s="1" t="s">
        <v>5</v>
      </c>
    </row>
    <row r="2">
      <c r="G2" s="9" t="s">
        <v>6</v>
      </c>
      <c r="H2" s="9"/>
      <c r="I2" s="9"/>
      <c r="J2" s="9"/>
      <c r="K2" s="9"/>
      <c r="L2" s="9" t="s">
        <v>13</v>
      </c>
    </row>
    <row r="3">
      <c r="G3" s="5" t="s">
        <v>18</v>
      </c>
      <c r="H3" s="5" t="s">
        <v>23</v>
      </c>
      <c r="I3" s="5" t="s">
        <v>26</v>
      </c>
      <c r="J3" s="5" t="s">
        <v>27</v>
      </c>
      <c r="K3" s="5" t="s">
        <v>29</v>
      </c>
      <c r="L3" s="5" t="s">
        <v>13</v>
      </c>
    </row>
    <row r="4">
      <c r="G4" s="11" t="s">
        <v>38</v>
      </c>
      <c r="H4" s="11" t="s">
        <v>41</v>
      </c>
      <c r="I4" s="11" t="s">
        <v>43</v>
      </c>
      <c r="J4" s="11" t="s">
        <v>47</v>
      </c>
      <c r="K4" s="11" t="s">
        <v>52</v>
      </c>
      <c r="L4" s="11" t="s">
        <v>55</v>
      </c>
    </row>
    <row r="5">
      <c r="A5" s="12" t="s">
        <v>61</v>
      </c>
      <c r="B5" s="3"/>
      <c r="C5" s="3"/>
      <c r="D5" s="3"/>
      <c r="E5" s="3"/>
      <c r="F5" s="4"/>
      <c r="G5" s="11" t="s">
        <v>69</v>
      </c>
      <c r="H5" s="11" t="s">
        <v>71</v>
      </c>
      <c r="I5" s="11" t="s">
        <v>72</v>
      </c>
      <c r="J5" s="11" t="s">
        <v>73</v>
      </c>
      <c r="K5" s="11" t="s">
        <v>74</v>
      </c>
      <c r="L5" s="11" t="s">
        <v>41</v>
      </c>
    </row>
    <row r="6">
      <c r="A6" s="13"/>
      <c r="F6" s="15"/>
      <c r="G6" s="11" t="s">
        <v>76</v>
      </c>
      <c r="H6" s="11" t="s">
        <v>78</v>
      </c>
      <c r="I6" s="11" t="s">
        <v>80</v>
      </c>
      <c r="J6" s="11" t="s">
        <v>82</v>
      </c>
      <c r="K6" s="11" t="s">
        <v>84</v>
      </c>
      <c r="L6" s="11" t="s">
        <v>71</v>
      </c>
    </row>
    <row r="7">
      <c r="A7" s="13"/>
      <c r="F7" s="15"/>
      <c r="G7" s="11" t="s">
        <v>86</v>
      </c>
      <c r="H7" s="11" t="s">
        <v>88</v>
      </c>
      <c r="I7" s="11" t="s">
        <v>89</v>
      </c>
      <c r="J7" s="11" t="s">
        <v>90</v>
      </c>
      <c r="K7" s="11" t="s">
        <v>92</v>
      </c>
      <c r="L7" s="11" t="s">
        <v>78</v>
      </c>
    </row>
    <row r="8">
      <c r="A8" s="6"/>
      <c r="B8" s="7"/>
      <c r="C8" s="7"/>
      <c r="D8" s="7"/>
      <c r="E8" s="7"/>
      <c r="F8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L1"/>
    <mergeCell ref="A5:F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0"/>
    <col customWidth="1" min="2" max="2" width="16.0"/>
    <col customWidth="1" min="3" max="26" width="8.63"/>
  </cols>
  <sheetData>
    <row r="1">
      <c r="A1" s="1" t="s">
        <v>114</v>
      </c>
    </row>
    <row r="3">
      <c r="A3" s="10" t="s">
        <v>153</v>
      </c>
      <c r="B3" s="10">
        <v>2000.0</v>
      </c>
    </row>
    <row r="4">
      <c r="A4" s="11" t="s">
        <v>154</v>
      </c>
      <c r="B4" s="11">
        <v>3000.0</v>
      </c>
    </row>
    <row r="5">
      <c r="A5" s="11" t="s">
        <v>155</v>
      </c>
      <c r="B5" s="11">
        <f>B4-B3</f>
        <v>1000</v>
      </c>
    </row>
    <row r="6">
      <c r="A6" s="11" t="s">
        <v>156</v>
      </c>
      <c r="B6" s="16">
        <v>0.2</v>
      </c>
    </row>
    <row r="7">
      <c r="A7" s="11" t="s">
        <v>157</v>
      </c>
      <c r="B7" s="16">
        <v>200.0</v>
      </c>
    </row>
    <row r="8">
      <c r="A8" s="9"/>
      <c r="B8" s="9" t="s">
        <v>158</v>
      </c>
    </row>
    <row r="10">
      <c r="A10" s="11" t="s">
        <v>159</v>
      </c>
      <c r="B10" s="11">
        <f>B5/B7</f>
        <v>5</v>
      </c>
    </row>
    <row r="11">
      <c r="A11" s="11" t="s">
        <v>160</v>
      </c>
      <c r="B11" s="11">
        <f>B10/B6</f>
        <v>25</v>
      </c>
    </row>
    <row r="12">
      <c r="A12" s="11" t="s">
        <v>162</v>
      </c>
      <c r="B12" s="11">
        <f>B11/12</f>
        <v>2.083333333</v>
      </c>
    </row>
    <row r="13">
      <c r="A13" s="11" t="s">
        <v>165</v>
      </c>
      <c r="B13" s="11">
        <f>B10/12</f>
        <v>0.4166666667</v>
      </c>
    </row>
    <row r="15">
      <c r="A15" s="12" t="s">
        <v>170</v>
      </c>
      <c r="B15" s="3"/>
      <c r="C15" s="3"/>
      <c r="D15" s="3"/>
      <c r="E15" s="3"/>
      <c r="F15" s="4"/>
    </row>
    <row r="16">
      <c r="A16" s="6"/>
      <c r="B16" s="7"/>
      <c r="C16" s="7"/>
      <c r="D16" s="7"/>
      <c r="E16" s="7"/>
      <c r="F16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15:F16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0"/>
    <col customWidth="1" min="2" max="2" width="16.0"/>
    <col customWidth="1" min="3" max="26" width="8.63"/>
  </cols>
  <sheetData>
    <row r="1">
      <c r="A1" s="1" t="s">
        <v>121</v>
      </c>
    </row>
    <row r="3">
      <c r="A3" s="10" t="s">
        <v>161</v>
      </c>
      <c r="B3" s="10">
        <v>3000.0</v>
      </c>
    </row>
    <row r="4">
      <c r="A4" s="11" t="s">
        <v>163</v>
      </c>
      <c r="B4" s="11">
        <v>2000.0</v>
      </c>
    </row>
    <row r="5">
      <c r="A5" s="11" t="s">
        <v>164</v>
      </c>
      <c r="B5" s="11">
        <f>B3-B4</f>
        <v>1000</v>
      </c>
    </row>
    <row r="6">
      <c r="A6" s="11" t="s">
        <v>156</v>
      </c>
      <c r="B6" s="16">
        <v>0.2</v>
      </c>
    </row>
    <row r="7">
      <c r="A7" s="11" t="s">
        <v>157</v>
      </c>
      <c r="B7" s="16">
        <v>200.0</v>
      </c>
    </row>
    <row r="8">
      <c r="A8" s="9"/>
      <c r="B8" s="9" t="s">
        <v>158</v>
      </c>
    </row>
    <row r="10">
      <c r="A10" s="11" t="s">
        <v>159</v>
      </c>
      <c r="B10" s="11">
        <f>B5/B7</f>
        <v>5</v>
      </c>
    </row>
    <row r="11">
      <c r="A11" s="11" t="s">
        <v>160</v>
      </c>
      <c r="B11" s="11">
        <f>B10/B6</f>
        <v>25</v>
      </c>
    </row>
    <row r="12">
      <c r="A12" s="11" t="s">
        <v>162</v>
      </c>
      <c r="B12" s="11">
        <f>B11/12</f>
        <v>2.083333333</v>
      </c>
    </row>
    <row r="13">
      <c r="A13" s="11" t="s">
        <v>165</v>
      </c>
      <c r="B13" s="11">
        <f>B10/12</f>
        <v>0.4166666667</v>
      </c>
    </row>
    <row r="15">
      <c r="A15" s="12" t="s">
        <v>183</v>
      </c>
      <c r="B15" s="3"/>
      <c r="C15" s="3"/>
      <c r="D15" s="3"/>
      <c r="E15" s="3"/>
      <c r="F15" s="4"/>
    </row>
    <row r="16">
      <c r="A16" s="6"/>
      <c r="B16" s="7"/>
      <c r="C16" s="7"/>
      <c r="D16" s="7"/>
      <c r="E16" s="7"/>
      <c r="F16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15:F16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5" width="8.63"/>
    <col customWidth="1" min="6" max="6" width="18.0"/>
    <col customWidth="1" min="7" max="7" width="16.0"/>
    <col customWidth="1" min="8" max="8" width="28.0"/>
    <col customWidth="1" min="9" max="9" width="10.0"/>
    <col customWidth="1" min="10" max="26" width="8.63"/>
  </cols>
  <sheetData>
    <row r="1">
      <c r="A1" s="1" t="s">
        <v>126</v>
      </c>
    </row>
    <row r="3">
      <c r="G3" s="10" t="s">
        <v>166</v>
      </c>
      <c r="H3" s="10" t="s">
        <v>167</v>
      </c>
      <c r="I3" s="10" t="s">
        <v>168</v>
      </c>
    </row>
    <row r="4">
      <c r="G4" s="17" t="s">
        <v>169</v>
      </c>
      <c r="H4" s="17" t="s">
        <v>171</v>
      </c>
    </row>
    <row r="5">
      <c r="F5" s="11" t="s">
        <v>172</v>
      </c>
      <c r="G5" s="11">
        <v>100.0</v>
      </c>
      <c r="H5" s="11" t="s">
        <v>173</v>
      </c>
      <c r="I5" s="11"/>
    </row>
    <row r="6">
      <c r="F6" s="11" t="s">
        <v>174</v>
      </c>
      <c r="G6" s="11">
        <v>10.0</v>
      </c>
      <c r="H6" s="11"/>
      <c r="I6" s="11"/>
    </row>
    <row r="7">
      <c r="F7" s="11" t="s">
        <v>175</v>
      </c>
      <c r="G7" s="11">
        <v>90.0</v>
      </c>
      <c r="H7" s="11" t="s">
        <v>176</v>
      </c>
      <c r="I7" s="11">
        <v>105.0</v>
      </c>
    </row>
    <row r="8">
      <c r="F8" s="11" t="s">
        <v>177</v>
      </c>
      <c r="G8" s="11"/>
      <c r="H8" s="11"/>
      <c r="I8" s="11"/>
    </row>
    <row r="9">
      <c r="F9" s="11" t="s">
        <v>178</v>
      </c>
      <c r="G9" s="11">
        <v>80.0</v>
      </c>
      <c r="H9" s="11" t="s">
        <v>179</v>
      </c>
      <c r="I9" s="11">
        <v>85.0</v>
      </c>
    </row>
    <row r="10">
      <c r="F10" s="11" t="s">
        <v>180</v>
      </c>
      <c r="G10" s="11">
        <v>10.0</v>
      </c>
      <c r="H10" s="11" t="s">
        <v>181</v>
      </c>
      <c r="I10" s="11">
        <v>20.0</v>
      </c>
    </row>
    <row r="12">
      <c r="F12" s="12" t="s">
        <v>182</v>
      </c>
      <c r="G12" s="3"/>
      <c r="H12" s="3"/>
      <c r="I12" s="4"/>
    </row>
    <row r="13">
      <c r="F13" s="6"/>
      <c r="G13" s="7"/>
      <c r="H13" s="7"/>
      <c r="I13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I1"/>
    <mergeCell ref="F12:I13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34.0"/>
    <col customWidth="1" min="3" max="3" width="18.0"/>
    <col customWidth="1" min="4" max="4" width="14.0"/>
    <col customWidth="1" min="5" max="26" width="8.63"/>
  </cols>
  <sheetData>
    <row r="1">
      <c r="A1" s="1" t="s">
        <v>130</v>
      </c>
    </row>
    <row r="3">
      <c r="A3" s="5" t="s">
        <v>33</v>
      </c>
      <c r="B3" s="5" t="s">
        <v>8</v>
      </c>
      <c r="C3" s="5" t="s">
        <v>184</v>
      </c>
      <c r="D3" s="5" t="s">
        <v>185</v>
      </c>
    </row>
    <row r="4">
      <c r="A4" s="11">
        <v>1.0</v>
      </c>
      <c r="B4" s="11"/>
      <c r="C4" s="11"/>
      <c r="D4" s="11"/>
    </row>
    <row r="5">
      <c r="A5" s="11">
        <v>2.0</v>
      </c>
      <c r="B5" s="11"/>
      <c r="C5" s="11"/>
      <c r="D5" s="11"/>
    </row>
    <row r="6">
      <c r="A6" s="11">
        <v>3.0</v>
      </c>
      <c r="B6" s="11"/>
      <c r="C6" s="11"/>
      <c r="D6" s="11"/>
    </row>
    <row r="7">
      <c r="A7" s="11">
        <v>4.0</v>
      </c>
      <c r="B7" s="11"/>
      <c r="C7" s="11"/>
      <c r="D7" s="11"/>
    </row>
    <row r="8">
      <c r="A8" s="11">
        <v>5.0</v>
      </c>
      <c r="B8" s="11"/>
      <c r="C8" s="11"/>
      <c r="D8" s="11"/>
    </row>
    <row r="9">
      <c r="A9" s="11">
        <v>6.0</v>
      </c>
      <c r="B9" s="11"/>
      <c r="C9" s="11"/>
      <c r="D9" s="11"/>
    </row>
    <row r="10">
      <c r="A10" s="11">
        <v>7.0</v>
      </c>
      <c r="B10" s="11"/>
      <c r="C10" s="11"/>
      <c r="D10" s="11"/>
    </row>
    <row r="11">
      <c r="A11" s="11">
        <v>8.0</v>
      </c>
      <c r="B11" s="11"/>
      <c r="C11" s="11"/>
      <c r="D11" s="11"/>
    </row>
    <row r="12">
      <c r="A12" s="11">
        <v>9.0</v>
      </c>
      <c r="B12" s="11"/>
      <c r="C12" s="11"/>
      <c r="D12" s="11"/>
    </row>
    <row r="13">
      <c r="A13" s="11">
        <v>10.0</v>
      </c>
      <c r="B13" s="11"/>
      <c r="C13" s="11"/>
      <c r="D13" s="11"/>
    </row>
    <row r="14">
      <c r="A14" s="11">
        <v>11.0</v>
      </c>
      <c r="B14" s="11"/>
      <c r="C14" s="11"/>
      <c r="D14" s="11"/>
    </row>
    <row r="15">
      <c r="A15" s="11">
        <v>12.0</v>
      </c>
      <c r="B15" s="11"/>
      <c r="C15" s="11"/>
      <c r="D15" s="11"/>
    </row>
    <row r="16">
      <c r="A16" s="11">
        <v>13.0</v>
      </c>
      <c r="B16" s="11"/>
      <c r="C16" s="11"/>
      <c r="D16" s="11"/>
    </row>
    <row r="17">
      <c r="A17" s="11">
        <v>14.0</v>
      </c>
      <c r="B17" s="11"/>
      <c r="C17" s="11"/>
      <c r="D17" s="11"/>
    </row>
    <row r="18">
      <c r="A18" s="11">
        <v>15.0</v>
      </c>
      <c r="B18" s="11"/>
      <c r="C18" s="11"/>
      <c r="D18" s="11"/>
    </row>
    <row r="19">
      <c r="A19" s="11">
        <v>16.0</v>
      </c>
      <c r="B19" s="11"/>
      <c r="C19" s="11"/>
      <c r="D19" s="11"/>
    </row>
    <row r="20">
      <c r="A20" s="11">
        <v>17.0</v>
      </c>
      <c r="B20" s="11"/>
      <c r="C20" s="11"/>
      <c r="D20" s="11"/>
    </row>
    <row r="21" ht="15.75" customHeight="1">
      <c r="A21" s="11">
        <v>18.0</v>
      </c>
      <c r="B21" s="11"/>
      <c r="C21" s="11"/>
      <c r="D21" s="11"/>
    </row>
    <row r="22" ht="15.75" customHeight="1">
      <c r="A22" s="11">
        <v>19.0</v>
      </c>
      <c r="B22" s="11"/>
      <c r="C22" s="11"/>
      <c r="D22" s="11"/>
    </row>
    <row r="23" ht="15.75" customHeight="1">
      <c r="A23" s="11">
        <v>20.0</v>
      </c>
      <c r="B23" s="11"/>
      <c r="C23" s="11"/>
      <c r="D23" s="11"/>
    </row>
    <row r="24" ht="15.75" customHeight="1">
      <c r="A24" s="11">
        <v>21.0</v>
      </c>
      <c r="B24" s="11"/>
      <c r="C24" s="11"/>
      <c r="D24" s="11"/>
    </row>
    <row r="25" ht="15.75" customHeight="1">
      <c r="A25" s="11">
        <v>22.0</v>
      </c>
      <c r="B25" s="11"/>
      <c r="C25" s="11"/>
      <c r="D25" s="11"/>
    </row>
    <row r="26" ht="15.75" customHeight="1">
      <c r="A26" s="11">
        <v>23.0</v>
      </c>
      <c r="B26" s="11"/>
      <c r="C26" s="11"/>
      <c r="D26" s="11"/>
    </row>
    <row r="27" ht="15.75" customHeight="1">
      <c r="A27" s="11">
        <v>24.0</v>
      </c>
      <c r="B27" s="11"/>
      <c r="C27" s="11"/>
      <c r="D27" s="11"/>
    </row>
    <row r="28" ht="15.75" customHeight="1">
      <c r="A28" s="11">
        <v>25.0</v>
      </c>
      <c r="B28" s="11"/>
      <c r="C28" s="11"/>
      <c r="D28" s="11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34.0"/>
    <col customWidth="1" min="3" max="3" width="24.0"/>
    <col customWidth="1" min="4" max="26" width="8.63"/>
  </cols>
  <sheetData>
    <row r="1">
      <c r="A1" s="1" t="s">
        <v>134</v>
      </c>
    </row>
    <row r="3">
      <c r="A3" s="5" t="s">
        <v>186</v>
      </c>
      <c r="B3" s="5" t="s">
        <v>134</v>
      </c>
      <c r="C3" s="5" t="s">
        <v>187</v>
      </c>
    </row>
    <row r="4">
      <c r="A4" s="11">
        <v>1.0</v>
      </c>
      <c r="B4" s="11"/>
      <c r="C4" s="11"/>
    </row>
    <row r="5">
      <c r="A5" s="11">
        <v>2.0</v>
      </c>
      <c r="B5" s="11"/>
      <c r="C5" s="11"/>
    </row>
    <row r="6">
      <c r="A6" s="11">
        <v>3.0</v>
      </c>
      <c r="B6" s="11"/>
      <c r="C6" s="11"/>
    </row>
    <row r="7">
      <c r="A7" s="11">
        <v>4.0</v>
      </c>
      <c r="B7" s="11"/>
      <c r="C7" s="11"/>
    </row>
    <row r="8">
      <c r="A8" s="11">
        <v>5.0</v>
      </c>
      <c r="B8" s="11"/>
      <c r="C8" s="11"/>
    </row>
    <row r="9">
      <c r="A9" s="11">
        <v>6.0</v>
      </c>
      <c r="B9" s="11"/>
      <c r="C9" s="11"/>
    </row>
    <row r="10">
      <c r="A10" s="11">
        <v>7.0</v>
      </c>
      <c r="B10" s="11"/>
      <c r="C10" s="11"/>
    </row>
    <row r="11">
      <c r="A11" s="11">
        <v>8.0</v>
      </c>
      <c r="B11" s="11"/>
      <c r="C11" s="11"/>
    </row>
    <row r="12">
      <c r="A12" s="11">
        <v>9.0</v>
      </c>
      <c r="B12" s="11"/>
      <c r="C12" s="11"/>
    </row>
    <row r="13">
      <c r="A13" s="11">
        <v>10.0</v>
      </c>
      <c r="B13" s="11"/>
      <c r="C13" s="11"/>
    </row>
    <row r="14">
      <c r="A14" s="11">
        <v>11.0</v>
      </c>
      <c r="B14" s="11"/>
      <c r="C14" s="11"/>
    </row>
    <row r="15">
      <c r="A15" s="11">
        <v>12.0</v>
      </c>
      <c r="B15" s="11"/>
      <c r="C15" s="11"/>
    </row>
    <row r="16">
      <c r="A16" s="11">
        <v>13.0</v>
      </c>
      <c r="B16" s="11"/>
      <c r="C16" s="11"/>
    </row>
    <row r="17">
      <c r="A17" s="11">
        <v>14.0</v>
      </c>
      <c r="B17" s="11"/>
      <c r="C17" s="11"/>
    </row>
    <row r="18">
      <c r="A18" s="11">
        <v>15.0</v>
      </c>
      <c r="B18" s="11"/>
      <c r="C18" s="11"/>
    </row>
    <row r="19">
      <c r="A19" s="11">
        <v>16.0</v>
      </c>
      <c r="B19" s="11"/>
      <c r="C19" s="11"/>
    </row>
    <row r="20">
      <c r="A20" s="11">
        <v>17.0</v>
      </c>
      <c r="B20" s="11"/>
      <c r="C20" s="11"/>
    </row>
    <row r="21" ht="15.75" customHeight="1">
      <c r="A21" s="11">
        <v>18.0</v>
      </c>
      <c r="B21" s="11"/>
      <c r="C21" s="11"/>
    </row>
    <row r="22" ht="15.75" customHeight="1">
      <c r="A22" s="11">
        <v>19.0</v>
      </c>
      <c r="B22" s="11"/>
      <c r="C22" s="11"/>
    </row>
    <row r="23" ht="15.75" customHeight="1">
      <c r="A23" s="11">
        <v>20.0</v>
      </c>
      <c r="B23" s="11"/>
      <c r="C23" s="11"/>
    </row>
    <row r="24" ht="15.75" customHeight="1">
      <c r="A24" s="11">
        <v>21.0</v>
      </c>
      <c r="B24" s="11"/>
      <c r="C24" s="11"/>
    </row>
    <row r="25" ht="15.75" customHeight="1">
      <c r="A25" s="11">
        <v>22.0</v>
      </c>
      <c r="B25" s="11"/>
      <c r="C25" s="11"/>
    </row>
    <row r="26" ht="15.75" customHeight="1">
      <c r="A26" s="11">
        <v>23.0</v>
      </c>
      <c r="B26" s="11"/>
      <c r="C26" s="11"/>
    </row>
    <row r="27" ht="15.75" customHeight="1">
      <c r="A27" s="11">
        <v>24.0</v>
      </c>
      <c r="B27" s="11"/>
      <c r="C27" s="11"/>
    </row>
    <row r="28" ht="15.75" customHeight="1">
      <c r="A28" s="11">
        <v>25.0</v>
      </c>
      <c r="B28" s="11"/>
      <c r="C28" s="11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0"/>
    <col customWidth="1" min="2" max="2" width="34.0"/>
    <col customWidth="1" min="3" max="3" width="18.0"/>
    <col customWidth="1" min="4" max="26" width="8.63"/>
  </cols>
  <sheetData>
    <row r="1">
      <c r="A1" s="1" t="s">
        <v>137</v>
      </c>
    </row>
    <row r="3">
      <c r="A3" s="5" t="s">
        <v>188</v>
      </c>
      <c r="B3" s="5" t="s">
        <v>8</v>
      </c>
      <c r="C3" s="5" t="s">
        <v>184</v>
      </c>
    </row>
    <row r="4">
      <c r="A4" s="11" t="s">
        <v>189</v>
      </c>
      <c r="B4" s="11"/>
      <c r="C4" s="11"/>
    </row>
    <row r="5">
      <c r="A5" s="11" t="s">
        <v>190</v>
      </c>
      <c r="B5" s="11"/>
      <c r="C5" s="11"/>
    </row>
    <row r="6">
      <c r="A6" s="11" t="s">
        <v>191</v>
      </c>
      <c r="B6" s="11"/>
      <c r="C6" s="11"/>
    </row>
    <row r="7">
      <c r="A7" s="11" t="s">
        <v>192</v>
      </c>
      <c r="B7" s="11"/>
      <c r="C7" s="11"/>
    </row>
    <row r="8">
      <c r="A8" s="11" t="s">
        <v>193</v>
      </c>
      <c r="B8" s="11"/>
      <c r="C8" s="11"/>
    </row>
    <row r="9">
      <c r="A9" s="11" t="s">
        <v>194</v>
      </c>
      <c r="B9" s="11"/>
      <c r="C9" s="11"/>
    </row>
    <row r="10">
      <c r="A10" s="11" t="s">
        <v>195</v>
      </c>
      <c r="B10" s="11"/>
      <c r="C10" s="11"/>
    </row>
    <row r="11">
      <c r="A11" s="11" t="s">
        <v>196</v>
      </c>
      <c r="B11" s="11"/>
      <c r="C11" s="11"/>
    </row>
    <row r="12">
      <c r="A12" s="11" t="s">
        <v>197</v>
      </c>
      <c r="B12" s="11"/>
      <c r="C12" s="11"/>
    </row>
    <row r="13">
      <c r="A13" s="11" t="s">
        <v>198</v>
      </c>
      <c r="B13" s="11"/>
      <c r="C13" s="11"/>
    </row>
    <row r="14">
      <c r="A14" s="11" t="s">
        <v>199</v>
      </c>
      <c r="B14" s="11"/>
      <c r="C14" s="11"/>
    </row>
    <row r="15">
      <c r="A15" s="11" t="s">
        <v>200</v>
      </c>
      <c r="B15" s="11"/>
      <c r="C15" s="11"/>
    </row>
    <row r="16">
      <c r="A16" s="11" t="s">
        <v>201</v>
      </c>
      <c r="B16" s="11"/>
      <c r="C16" s="11"/>
    </row>
    <row r="17">
      <c r="A17" s="11" t="s">
        <v>202</v>
      </c>
      <c r="B17" s="11"/>
      <c r="C17" s="11"/>
    </row>
    <row r="18">
      <c r="A18" s="11" t="s">
        <v>203</v>
      </c>
      <c r="B18" s="11"/>
      <c r="C18" s="11"/>
    </row>
    <row r="19">
      <c r="A19" s="11" t="s">
        <v>204</v>
      </c>
      <c r="B19" s="11"/>
      <c r="C19" s="11"/>
    </row>
    <row r="20">
      <c r="A20" s="11" t="s">
        <v>205</v>
      </c>
      <c r="B20" s="11"/>
      <c r="C20" s="11"/>
    </row>
    <row r="21" ht="15.75" customHeight="1">
      <c r="A21" s="11" t="s">
        <v>206</v>
      </c>
      <c r="B21" s="11"/>
      <c r="C21" s="11"/>
    </row>
    <row r="22" ht="15.75" customHeight="1">
      <c r="A22" s="11" t="s">
        <v>207</v>
      </c>
      <c r="B22" s="11"/>
      <c r="C22" s="1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5" width="8.63"/>
    <col customWidth="1" min="6" max="6" width="12.0"/>
    <col customWidth="1" min="7" max="7" width="16.0"/>
    <col customWidth="1" min="8" max="8" width="10.0"/>
    <col customWidth="1" min="9" max="12" width="16.0"/>
    <col customWidth="1" min="13" max="26" width="8.63"/>
  </cols>
  <sheetData>
    <row r="1">
      <c r="F1" s="1" t="s">
        <v>141</v>
      </c>
    </row>
    <row r="3">
      <c r="F3" s="5" t="s">
        <v>208</v>
      </c>
      <c r="G3" s="5" t="s">
        <v>209</v>
      </c>
      <c r="H3" s="5" t="s">
        <v>8</v>
      </c>
      <c r="I3" s="5" t="s">
        <v>210</v>
      </c>
      <c r="J3" s="5" t="s">
        <v>211</v>
      </c>
      <c r="K3" s="5" t="s">
        <v>212</v>
      </c>
      <c r="L3" s="5" t="s">
        <v>213</v>
      </c>
    </row>
    <row r="4">
      <c r="F4" s="11" t="s">
        <v>216</v>
      </c>
      <c r="G4" s="11" t="s">
        <v>217</v>
      </c>
      <c r="H4" s="11" t="s">
        <v>219</v>
      </c>
      <c r="I4" s="11" t="s">
        <v>220</v>
      </c>
      <c r="J4" s="11" t="s">
        <v>221</v>
      </c>
      <c r="K4" s="11"/>
      <c r="L4" s="11" t="s">
        <v>221</v>
      </c>
    </row>
    <row r="5">
      <c r="F5" s="11"/>
      <c r="G5" s="11"/>
      <c r="H5" s="11" t="s">
        <v>224</v>
      </c>
      <c r="I5" s="11"/>
      <c r="J5" s="11" t="s">
        <v>225</v>
      </c>
      <c r="K5" s="11"/>
      <c r="L5" s="11" t="s">
        <v>225</v>
      </c>
    </row>
    <row r="6">
      <c r="F6" s="11"/>
      <c r="G6" s="11"/>
      <c r="H6" s="11" t="s">
        <v>226</v>
      </c>
      <c r="I6" s="11"/>
      <c r="J6" s="11" t="s">
        <v>228</v>
      </c>
      <c r="K6" s="11"/>
      <c r="L6" s="11" t="s">
        <v>228</v>
      </c>
    </row>
    <row r="7">
      <c r="F7" s="11"/>
      <c r="G7" s="11"/>
      <c r="H7" s="11"/>
      <c r="I7" s="11"/>
      <c r="J7" s="11" t="s">
        <v>229</v>
      </c>
      <c r="K7" s="11"/>
      <c r="L7" s="11" t="s">
        <v>229</v>
      </c>
    </row>
    <row r="8">
      <c r="F8" s="11"/>
      <c r="G8" s="11" t="s">
        <v>230</v>
      </c>
      <c r="H8" s="11" t="s">
        <v>219</v>
      </c>
      <c r="I8" s="11"/>
      <c r="J8" s="11" t="s">
        <v>221</v>
      </c>
      <c r="K8" s="11"/>
      <c r="L8" s="11" t="s">
        <v>221</v>
      </c>
    </row>
    <row r="9">
      <c r="F9" s="11"/>
      <c r="G9" s="11"/>
      <c r="H9" s="11" t="s">
        <v>224</v>
      </c>
      <c r="I9" s="11"/>
      <c r="J9" s="11" t="s">
        <v>225</v>
      </c>
      <c r="K9" s="11"/>
      <c r="L9" s="11" t="s">
        <v>225</v>
      </c>
    </row>
    <row r="10">
      <c r="F10" s="11"/>
      <c r="G10" s="11"/>
      <c r="H10" s="11" t="s">
        <v>226</v>
      </c>
      <c r="I10" s="11"/>
      <c r="J10" s="11" t="s">
        <v>228</v>
      </c>
      <c r="K10" s="11"/>
      <c r="L10" s="11" t="s">
        <v>228</v>
      </c>
    </row>
    <row r="11">
      <c r="F11" s="11"/>
      <c r="G11" s="11"/>
      <c r="H11" s="11"/>
      <c r="I11" s="11"/>
      <c r="J11" s="11" t="s">
        <v>229</v>
      </c>
      <c r="K11" s="11"/>
      <c r="L11" s="11" t="s">
        <v>229</v>
      </c>
    </row>
    <row r="14">
      <c r="F14" s="12" t="s">
        <v>232</v>
      </c>
      <c r="G14" s="3"/>
      <c r="H14" s="3"/>
      <c r="I14" s="3"/>
      <c r="J14" s="3"/>
      <c r="K14" s="3"/>
      <c r="L14" s="4"/>
    </row>
    <row r="15">
      <c r="F15" s="13"/>
      <c r="L15" s="15"/>
    </row>
    <row r="16">
      <c r="F16" s="6"/>
      <c r="G16" s="7"/>
      <c r="H16" s="7"/>
      <c r="I16" s="7"/>
      <c r="J16" s="7"/>
      <c r="K16" s="7"/>
      <c r="L16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F1:L1"/>
    <mergeCell ref="F14:L16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16.0"/>
    <col customWidth="1" min="8" max="26" width="8.63"/>
  </cols>
  <sheetData>
    <row r="1">
      <c r="A1" s="1" t="s">
        <v>145</v>
      </c>
    </row>
    <row r="3">
      <c r="B3" s="10" t="s">
        <v>214</v>
      </c>
      <c r="C3" s="10"/>
      <c r="D3" s="10" t="s">
        <v>215</v>
      </c>
      <c r="E3" s="10"/>
      <c r="F3" s="10" t="s">
        <v>218</v>
      </c>
      <c r="G3" s="10"/>
    </row>
    <row r="4">
      <c r="B4" s="5" t="s">
        <v>222</v>
      </c>
      <c r="C4" s="5" t="s">
        <v>223</v>
      </c>
      <c r="D4" s="5" t="s">
        <v>222</v>
      </c>
      <c r="E4" s="5" t="s">
        <v>223</v>
      </c>
      <c r="F4" s="5" t="s">
        <v>222</v>
      </c>
      <c r="G4" s="5" t="s">
        <v>223</v>
      </c>
    </row>
    <row r="5">
      <c r="A5" s="11" t="s">
        <v>227</v>
      </c>
      <c r="B5" s="11"/>
      <c r="C5" s="11"/>
      <c r="D5" s="11"/>
      <c r="E5" s="11"/>
      <c r="F5" s="11"/>
      <c r="G5" s="11"/>
    </row>
    <row r="6">
      <c r="A6" s="11"/>
      <c r="B6" s="11"/>
      <c r="C6" s="11"/>
      <c r="D6" s="11"/>
      <c r="E6" s="11"/>
      <c r="F6" s="11"/>
      <c r="G6" s="11"/>
    </row>
    <row r="7">
      <c r="A7" s="11"/>
      <c r="B7" s="11"/>
      <c r="C7" s="11"/>
      <c r="D7" s="11"/>
      <c r="E7" s="11"/>
      <c r="F7" s="11"/>
      <c r="G7" s="11"/>
    </row>
    <row r="8">
      <c r="A8" s="11"/>
      <c r="B8" s="11"/>
      <c r="C8" s="11"/>
      <c r="D8" s="11"/>
      <c r="E8" s="11"/>
      <c r="F8" s="11"/>
      <c r="G8" s="11"/>
    </row>
    <row r="9">
      <c r="A9" s="11" t="s">
        <v>231</v>
      </c>
      <c r="B9" s="11"/>
      <c r="C9" s="11"/>
      <c r="D9" s="11"/>
      <c r="E9" s="11"/>
      <c r="F9" s="11"/>
      <c r="G9" s="11"/>
    </row>
    <row r="10">
      <c r="A10" s="11"/>
      <c r="B10" s="11"/>
      <c r="C10" s="11"/>
      <c r="D10" s="11"/>
      <c r="E10" s="11"/>
      <c r="F10" s="11"/>
      <c r="G10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0"/>
    <col customWidth="1" min="2" max="2" width="18.0"/>
    <col customWidth="1" min="3" max="3" width="24.0"/>
    <col customWidth="1" min="4" max="4" width="26.0"/>
    <col customWidth="1" min="5" max="5" width="14.0"/>
    <col customWidth="1" min="6" max="6" width="8.63"/>
    <col customWidth="1" min="7" max="8" width="10.0"/>
    <col customWidth="1" min="9" max="10" width="12.0"/>
    <col customWidth="1" min="11" max="26" width="8.63"/>
  </cols>
  <sheetData>
    <row r="1">
      <c r="A1" s="1" t="s">
        <v>149</v>
      </c>
    </row>
    <row r="3">
      <c r="A3" s="5" t="s">
        <v>24</v>
      </c>
      <c r="B3" s="5"/>
      <c r="C3" s="5"/>
      <c r="D3" s="5"/>
      <c r="E3" s="5"/>
      <c r="F3" s="5" t="s">
        <v>233</v>
      </c>
      <c r="G3" s="5" t="s">
        <v>234</v>
      </c>
      <c r="H3" s="5" t="s">
        <v>235</v>
      </c>
      <c r="I3" s="5" t="s">
        <v>236</v>
      </c>
      <c r="J3" s="5"/>
    </row>
    <row r="4">
      <c r="A4" s="5" t="s">
        <v>70</v>
      </c>
      <c r="B4" s="5"/>
      <c r="C4" s="5"/>
      <c r="D4" s="5"/>
      <c r="E4" s="5"/>
      <c r="F4" s="5"/>
      <c r="G4" s="5"/>
      <c r="H4" s="5"/>
      <c r="I4" s="5" t="s">
        <v>219</v>
      </c>
      <c r="J4" s="5"/>
    </row>
    <row r="5">
      <c r="A5" s="5" t="s">
        <v>237</v>
      </c>
      <c r="B5" s="5" t="s">
        <v>238</v>
      </c>
      <c r="C5" s="5" t="s">
        <v>239</v>
      </c>
      <c r="D5" s="5" t="s">
        <v>240</v>
      </c>
      <c r="E5" s="5" t="s">
        <v>241</v>
      </c>
      <c r="F5" s="5"/>
      <c r="G5" s="5" t="s">
        <v>242</v>
      </c>
      <c r="H5" s="5" t="s">
        <v>242</v>
      </c>
      <c r="I5" s="5" t="s">
        <v>243</v>
      </c>
      <c r="J5" s="5" t="s">
        <v>244</v>
      </c>
    </row>
    <row r="6">
      <c r="A6" s="11" t="s">
        <v>245</v>
      </c>
      <c r="B6" s="11" t="s">
        <v>246</v>
      </c>
      <c r="C6" s="11"/>
      <c r="D6" s="11"/>
      <c r="E6" s="11"/>
      <c r="F6" s="11"/>
      <c r="G6" s="11"/>
      <c r="H6" s="11"/>
      <c r="I6" s="11"/>
      <c r="J6" s="11"/>
    </row>
    <row r="7">
      <c r="A7" s="11"/>
      <c r="B7" s="11" t="s">
        <v>247</v>
      </c>
      <c r="C7" s="11"/>
      <c r="D7" s="11"/>
      <c r="E7" s="11"/>
      <c r="F7" s="11"/>
      <c r="G7" s="11"/>
      <c r="H7" s="11"/>
      <c r="I7" s="11"/>
      <c r="J7" s="11"/>
    </row>
    <row r="8">
      <c r="A8" s="11"/>
      <c r="B8" s="11" t="s">
        <v>248</v>
      </c>
      <c r="C8" s="11"/>
      <c r="D8" s="11"/>
      <c r="E8" s="11"/>
      <c r="F8" s="11"/>
      <c r="G8" s="11"/>
      <c r="H8" s="11"/>
      <c r="I8" s="11"/>
      <c r="J8" s="11"/>
    </row>
    <row r="9">
      <c r="A9" s="11"/>
      <c r="B9" s="11" t="s">
        <v>249</v>
      </c>
      <c r="C9" s="11"/>
      <c r="D9" s="11"/>
      <c r="E9" s="11"/>
      <c r="F9" s="11"/>
      <c r="G9" s="11"/>
      <c r="H9" s="11"/>
      <c r="I9" s="11"/>
      <c r="J9" s="11"/>
    </row>
    <row r="10">
      <c r="A10" s="11" t="s">
        <v>250</v>
      </c>
      <c r="B10" s="11" t="s">
        <v>246</v>
      </c>
      <c r="C10" s="11"/>
      <c r="D10" s="11"/>
      <c r="E10" s="11"/>
      <c r="F10" s="11"/>
      <c r="G10" s="11"/>
      <c r="H10" s="11"/>
      <c r="I10" s="11"/>
      <c r="J10" s="11"/>
    </row>
    <row r="11">
      <c r="A11" s="11"/>
      <c r="B11" s="11" t="s">
        <v>247</v>
      </c>
      <c r="C11" s="11"/>
      <c r="D11" s="11"/>
      <c r="E11" s="11"/>
      <c r="F11" s="11"/>
      <c r="G11" s="11"/>
      <c r="H11" s="11"/>
      <c r="I11" s="11"/>
      <c r="J11" s="11"/>
    </row>
    <row r="12">
      <c r="A12" s="11"/>
      <c r="B12" s="11" t="s">
        <v>248</v>
      </c>
      <c r="C12" s="11"/>
      <c r="D12" s="11"/>
      <c r="E12" s="11"/>
      <c r="F12" s="11"/>
      <c r="G12" s="11"/>
      <c r="H12" s="11"/>
      <c r="I12" s="11"/>
      <c r="J12" s="11"/>
    </row>
    <row r="13">
      <c r="A13" s="11"/>
      <c r="B13" s="11" t="s">
        <v>249</v>
      </c>
      <c r="C13" s="11"/>
      <c r="D13" s="11"/>
      <c r="E13" s="11"/>
      <c r="F13" s="11"/>
      <c r="G13" s="11"/>
      <c r="H13" s="11"/>
      <c r="I13" s="11"/>
      <c r="J13" s="11"/>
    </row>
    <row r="16">
      <c r="A16" s="12" t="s">
        <v>251</v>
      </c>
      <c r="B16" s="3"/>
      <c r="C16" s="3"/>
      <c r="D16" s="3"/>
      <c r="E16" s="3"/>
      <c r="F16" s="3"/>
      <c r="G16" s="3"/>
      <c r="H16" s="3"/>
      <c r="I16" s="3"/>
      <c r="J16" s="4"/>
    </row>
    <row r="17">
      <c r="A17" s="6"/>
      <c r="B17" s="7"/>
      <c r="C17" s="7"/>
      <c r="D17" s="7"/>
      <c r="E17" s="7"/>
      <c r="F17" s="7"/>
      <c r="G17" s="7"/>
      <c r="H17" s="7"/>
      <c r="I17" s="7"/>
      <c r="J17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16:J17"/>
  </mergeCells>
  <printOptions/>
  <pageMargins bottom="0.75" footer="0.0" header="0.0" left="0.7" right="0.7" top="0.75"/>
  <pageSetup orientation="landscape"/>
  <drawing r:id="rId1"/>
</worksheet>
</file>