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<sst xmlns="http://schemas.openxmlformats.org/spreadsheetml/2006/main" count="237" uniqueCount="68">
  <si>
    <t>新潟市中央区上所中1丁目10番1号</t>
  </si>
  <si>
    <t>米飯</t>
  </si>
  <si>
    <t>全粥</t>
  </si>
  <si>
    <t>ムース粥</t>
  </si>
  <si>
    <t>ミキサー粥</t>
  </si>
  <si>
    <t>晴和会の介護老人保健施設。多職種の職員で入所者の栄養状態や摂食状態の確認をしています。また、疾病に応じた食事を提供し、良好な栄養状態の維持に努めています。月々の行事食の他に、観桜会・夏祭り・文化祭・クリスマス会・調理レク等での行事食、おにぎりバイキングや、さんま焼きなどで、季節感や香りも一緒に楽しんでいただけるよう工夫しています。</t>
  </si>
  <si>
    <t>常菜</t>
  </si>
  <si>
    <t>一口大</t>
  </si>
  <si>
    <t>刻み</t>
  </si>
  <si>
    <t>栄養給食室</t>
  </si>
  <si>
    <t>極刻み</t>
  </si>
  <si>
    <t>ムース</t>
  </si>
  <si>
    <t>ミキサー</t>
  </si>
  <si>
    <t>025-280-0800</t>
  </si>
  <si>
    <t>通常のごはん</t>
  </si>
  <si>
    <t>通常の全粥</t>
  </si>
  <si>
    <t>025-280-0810</t>
  </si>
  <si>
    <t>全粥に2％のスベラカーゼを加え、ミキサーにかけたもの</t>
  </si>
  <si>
    <t>照り焼きチキン</t>
  </si>
  <si>
    <t>全粥をミキサーにかけたもの</t>
  </si>
  <si>
    <t>お茶ゼリー</t>
  </si>
  <si>
    <t>ソフティアS</t>
  </si>
  <si>
    <t>さばのおろし煮</t>
  </si>
  <si>
    <t>ソフティアG</t>
  </si>
  <si>
    <t>酢味噌和え</t>
  </si>
  <si>
    <t>小さじ</t>
  </si>
  <si>
    <t>一般的な食事より若干軟らかめに調理したもの</t>
  </si>
  <si>
    <t>一口大にカットしたもの（常菜と同じこともあり）</t>
  </si>
  <si>
    <t>調理後刻んだもの（とろみ付の対応可）</t>
  </si>
  <si>
    <t>調理後刻みよりさらに細かくきざんだもの（とろみ付の対応可）</t>
  </si>
  <si>
    <t>舌で押しつぶせる程度のやわらかさのムース状を中心にペースト状の組合せもあり</t>
  </si>
  <si>
    <t>調理したものをミキサーにかけたもの</t>
  </si>
  <si>
    <t>通常の大きさ</t>
  </si>
  <si>
    <t>0.5～0.6ｃｍに刻む</t>
  </si>
  <si>
    <t>0.3ｃｍ程度に細かく刻む</t>
  </si>
  <si>
    <t>ムース状
ペースト状</t>
  </si>
  <si>
    <t>ペースト状</t>
  </si>
  <si>
    <t>歯茎でつぶせる</t>
  </si>
  <si>
    <t>舌でつぶせる</t>
  </si>
  <si>
    <t>MR300</t>
  </si>
  <si>
    <t>噛まなくてよい</t>
  </si>
  <si>
    <t>Ｏｊ・１ｊ対応：不可</t>
  </si>
  <si>
    <t>MR400</t>
  </si>
  <si>
    <t>4</t>
  </si>
  <si>
    <t>3 / 2-2</t>
  </si>
  <si>
    <t>2-1</t>
  </si>
  <si>
    <t>メイバランスミニ・エンジョイハイカロリーゼリー</t>
  </si>
  <si>
    <t>介護老人保健施設　晴和会</t>
  </si>
  <si>
    <t>メイバランス1.5Ｚパック</t>
  </si>
  <si>
    <t>米飯140</t>
  </si>
  <si>
    <t>米飯140ｇ</t>
  </si>
  <si>
    <t>全粥300</t>
  </si>
  <si>
    <t>ムース粥300</t>
  </si>
  <si>
    <t>ミキサー粥300</t>
  </si>
  <si>
    <t>上所園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</si>
  <si>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</si>
  <si>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</si>
  <si>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</si>
  <si>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</si>
  <si>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</si>
  <si>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</si>
  <si>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</si>
  <si>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作業記録</t>
  </si>
  <si>
    <t>名前</t>
  </si>
  <si>
    <t xml:space="preserve"> </t>
  </si>
  <si>
    <t>栄養量目安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</si>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</sst>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b/>
      <sz val="9.0"/>
      <color rgb="FFFFFFFF"/>
      <name val="Arial"/>
      <scheme val="minor"/>
    </font>
    <font>
      <color theme="1"/>
      <name val="Arial"/>
      <scheme val="minor"/>
    </font>
    <font>
      <b/>
      <sz val="10.0"/>
      <color rgb="FF000000"/>
      <name val="Arial"/>
      <scheme val="minor"/>
    </font>
    <font/>
    <font>
      <sz val="9.0"/>
      <color theme="1"/>
      <name val="Arial"/>
      <scheme val="minor"/>
    </font>
    <font>
      <b/>
      <sz val="10.0"/>
      <color theme="1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00AF50"/>
        <bgColor rgb="FF00AF50"/>
      </patternFill>
    </fill>
    <fill>
      <patternFill patternType="solid">
        <fgColor rgb="FFFFE0E0"/>
        <bgColor rgb="FFFFE0E0"/>
      </patternFill>
    </fill>
    <fill>
      <patternFill patternType="solid">
        <fgColor rgb="FF0033CC"/>
        <bgColor rgb="FF0033CC"/>
      </patternFill>
    </fill>
    <fill>
      <patternFill patternType="solid">
        <fgColor rgb="FFDBF7B8"/>
        <bgColor rgb="FFDBF7B8"/>
      </patternFill>
    </fill>
    <fill>
      <patternFill patternType="solid">
        <fgColor rgb="FFFF3300"/>
        <bgColor rgb="FFFF3300"/>
      </patternFill>
    </fill>
    <fill>
      <patternFill patternType="solid">
        <fgColor rgb="FFFFCCA6"/>
        <bgColor rgb="FFFFCCA6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right style="thin">
        <color rgb="FFFF33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FF3300"/>
      </left>
      <top style="thin">
        <color rgb="FFFF3300"/>
      </top>
    </border>
    <border>
      <bottom style="medium">
        <color rgb="FFFF3300"/>
      </bottom>
    </border>
    <border>
      <left style="thin">
        <color rgb="FF959595"/>
      </left>
      <bottom style="thin">
        <color rgb="FF959595"/>
      </bottom>
    </border>
    <border>
      <left style="thin">
        <color rgb="FFFF3300"/>
      </left>
      <bottom style="thin">
        <color rgb="FFFF3300"/>
      </bottom>
    </border>
    <border>
      <right style="thin">
        <color rgb="FF959595"/>
      </right>
      <bottom style="thin">
        <color rgb="FF959595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959595"/>
      </left>
      <right style="thin">
        <color rgb="FF959595"/>
      </right>
      <top style="thin">
        <color rgb="FF959595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1" fillId="4" fontId="2" numFmtId="0" xfId="0" applyAlignment="1" applyBorder="1" applyFill="1" applyFont="1">
      <alignment horizontal="center" vertical="center"/>
    </xf>
    <xf borderId="3" fillId="5" fontId="3" numFmtId="0" xfId="0" applyAlignment="1" applyBorder="1" applyFill="1" applyFont="1">
      <alignment shrinkToFit="0" vertical="center" wrapText="0"/>
    </xf>
    <xf borderId="2" fillId="6" fontId="2" numFmtId="0" xfId="0" applyAlignment="1" applyBorder="1" applyFill="1" applyFont="1">
      <alignment horizontal="center" vertical="center"/>
    </xf>
    <xf borderId="3" fillId="5" fontId="1" numFmtId="0" xfId="0" applyAlignment="1" applyBorder="1" applyFont="1">
      <alignment vertical="center"/>
    </xf>
    <xf borderId="2" fillId="0" fontId="4" numFmtId="0" xfId="0" applyAlignment="1" applyBorder="1" applyFont="1">
      <alignment horizontal="center" readingOrder="0" shrinkToFit="0" vertical="center" wrapText="0"/>
    </xf>
    <xf borderId="4" fillId="7" fontId="1" numFmtId="0" xfId="0" applyAlignment="1" applyBorder="1" applyFill="1" applyFont="1">
      <alignment vertical="center"/>
    </xf>
    <xf borderId="1" fillId="0" fontId="4" numFmtId="0" xfId="0" applyAlignment="1" applyBorder="1" applyFont="1">
      <alignment readingOrder="0" shrinkToFit="0" vertical="center" wrapText="0"/>
    </xf>
    <xf borderId="2" fillId="0" fontId="4" numFmtId="0" xfId="0" applyAlignment="1" applyBorder="1" applyFont="1">
      <alignment horizontal="center" shrinkToFit="0" vertical="center" wrapText="0"/>
    </xf>
    <xf borderId="5" fillId="8" fontId="2" numFmtId="0" xfId="0" applyAlignment="1" applyBorder="1" applyFill="1" applyFont="1">
      <alignment horizontal="center" vertical="center"/>
    </xf>
    <xf borderId="6" fillId="0" fontId="4" numFmtId="0" xfId="0" applyAlignment="1" applyBorder="1" applyFont="1">
      <alignment readingOrder="0" shrinkToFit="0" vertical="center" wrapText="1"/>
    </xf>
    <xf borderId="2" fillId="0" fontId="4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shrinkToFit="0" vertical="center" wrapText="0"/>
    </xf>
    <xf borderId="7" fillId="9" fontId="5" numFmtId="0" xfId="0" applyAlignment="1" applyBorder="1" applyFill="1" applyFont="1">
      <alignment horizontal="center" vertical="center"/>
    </xf>
    <xf borderId="8" fillId="0" fontId="6" numFmtId="0" xfId="0" applyBorder="1" applyFont="1"/>
    <xf borderId="7" fillId="9" fontId="4" numFmtId="0" xfId="0" applyAlignment="1" applyBorder="1" applyFont="1">
      <alignment horizontal="center" vertical="center"/>
    </xf>
    <xf borderId="2" fillId="0" fontId="7" numFmtId="0" xfId="0" applyAlignment="1" applyBorder="1" applyFont="1">
      <alignment readingOrder="0" shrinkToFit="0" vertical="center" wrapText="1"/>
    </xf>
    <xf borderId="5" fillId="8" fontId="8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center" readingOrder="0" shrinkToFit="0" vertical="center" wrapText="0"/>
    </xf>
    <xf borderId="1" fillId="4" fontId="2" numFmtId="0" xfId="0" applyAlignment="1" applyBorder="1" applyFont="1">
      <alignment horizontal="center" readingOrder="0" vertical="center"/>
    </xf>
    <xf borderId="2" fillId="0" fontId="7" numFmtId="0" xfId="0" applyAlignment="1" applyBorder="1" applyFont="1">
      <alignment shrinkToFit="0" vertical="center" wrapText="1"/>
    </xf>
    <xf borderId="1" fillId="10" fontId="4" numFmtId="164" xfId="0" applyAlignment="1" applyBorder="1" applyFill="1" applyFont="1" applyNumberFormat="1">
      <alignment horizontal="left" readingOrder="0" shrinkToFit="0" vertical="center" wrapText="0"/>
    </xf>
    <xf borderId="7" fillId="9" fontId="2" numFmtId="0" xfId="0" applyAlignment="1" applyBorder="1" applyFont="1">
      <alignment horizontal="center" vertical="center"/>
    </xf>
    <xf borderId="9" fillId="0" fontId="6" numFmtId="0" xfId="0" applyBorder="1" applyFont="1"/>
    <xf borderId="2" fillId="0" fontId="9" numFmtId="49" xfId="0" applyAlignment="1" applyBorder="1" applyFont="1" applyNumberFormat="1">
      <alignment horizontal="center" readingOrder="0" shrinkToFit="0" vertical="center" wrapText="0"/>
    </xf>
    <xf borderId="7" fillId="0" fontId="7" numFmtId="0" xfId="0" applyAlignment="1" applyBorder="1" applyFont="1">
      <alignment horizontal="center" readingOrder="0" shrinkToFit="0" vertical="center" wrapText="1"/>
    </xf>
    <xf borderId="10" fillId="8" fontId="2" numFmtId="0" xfId="0" applyAlignment="1" applyBorder="1" applyFont="1">
      <alignment horizontal="center" vertical="center"/>
    </xf>
    <xf borderId="7" fillId="0" fontId="7" numFmtId="0" xfId="0" applyAlignment="1" applyBorder="1" applyFont="1">
      <alignment horizontal="center" shrinkToFit="0" vertical="center" wrapText="1"/>
    </xf>
    <xf borderId="11" fillId="9" fontId="2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vertical="center"/>
    </xf>
    <xf borderId="11" fillId="0" fontId="7" numFmtId="0" xfId="0" applyAlignment="1" applyBorder="1" applyFont="1">
      <alignment horizontal="center" readingOrder="0" shrinkToFit="0" vertical="center" wrapText="0"/>
    </xf>
    <xf borderId="11" fillId="0" fontId="7" numFmtId="0" xfId="0" applyAlignment="1" applyBorder="1" applyFont="1">
      <alignment horizontal="center" shrinkToFit="0" vertical="center" wrapText="0"/>
    </xf>
    <xf borderId="11" fillId="9" fontId="2" numFmtId="0" xfId="0" applyAlignment="1" applyBorder="1" applyFont="1">
      <alignment horizontal="center" readingOrder="0" vertical="center"/>
    </xf>
    <xf borderId="12" fillId="0" fontId="4" numFmtId="0" xfId="0" applyAlignment="1" applyBorder="1" applyFont="1">
      <alignment horizontal="center" vertical="center"/>
    </xf>
    <xf borderId="11" fillId="0" fontId="4" numFmtId="165" xfId="0" applyAlignment="1" applyBorder="1" applyFont="1" applyNumberFormat="1">
      <alignment horizontal="center" readingOrder="0" shrinkToFit="0" vertical="center" wrapText="0"/>
    </xf>
    <xf borderId="11" fillId="0" fontId="4" numFmtId="165" xfId="0" applyAlignment="1" applyBorder="1" applyFont="1" applyNumberFormat="1">
      <alignment horizontal="center" shrinkToFit="0" vertical="center" wrapText="0"/>
    </xf>
    <xf borderId="11" fillId="0" fontId="4" numFmtId="165" xfId="0" applyAlignment="1" applyBorder="1" applyFont="1" applyNumberFormat="1">
      <alignment horizontal="center" readingOrder="0" shrinkToFit="0" vertical="center" wrapText="0"/>
    </xf>
    <xf borderId="11" fillId="0" fontId="4" numFmtId="165" xfId="0" applyAlignment="1" applyBorder="1" applyFont="1" applyNumberFormat="1">
      <alignment horizontal="center" shrinkToFit="0" vertical="center" wrapText="0"/>
    </xf>
    <xf borderId="7" fillId="9" fontId="2" numFmtId="0" xfId="0" applyAlignment="1" applyBorder="1" applyFont="1">
      <alignment horizontal="center" readingOrder="0" vertical="center"/>
    </xf>
    <xf borderId="13" fillId="8" fontId="2" numFmtId="0" xfId="0" applyAlignment="1" applyBorder="1" applyFont="1">
      <alignment horizontal="center" vertical="center"/>
    </xf>
    <xf borderId="7" fillId="0" fontId="4" numFmtId="166" xfId="0" applyAlignment="1" applyBorder="1" applyFont="1" applyNumberFormat="1">
      <alignment horizontal="center" readingOrder="0" shrinkToFit="0" vertical="center" wrapText="0"/>
    </xf>
    <xf borderId="7" fillId="0" fontId="4" numFmtId="166" xfId="0" applyAlignment="1" applyBorder="1" applyFont="1" applyNumberFormat="1">
      <alignment horizontal="center" shrinkToFit="0" vertical="center" wrapText="0"/>
    </xf>
    <xf borderId="14" fillId="0" fontId="4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vertical="center"/>
    </xf>
    <xf borderId="4" fillId="0" fontId="7" numFmtId="0" xfId="0" applyAlignment="1" applyBorder="1" applyFont="1">
      <alignment readingOrder="0" shrinkToFit="0" vertical="center" wrapText="1"/>
    </xf>
    <xf borderId="4" fillId="8" fontId="2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shrinkToFit="0" vertical="center" wrapText="1"/>
    </xf>
    <xf borderId="15" fillId="11" fontId="10" numFmtId="0" xfId="0" applyAlignment="1" applyBorder="1" applyFill="1" applyFont="1">
      <alignment vertical="center"/>
    </xf>
    <xf borderId="16" fillId="12" fontId="1" numFmtId="0" xfId="0" applyAlignment="1" applyBorder="1" applyFill="1" applyFont="1">
      <alignment vertical="center"/>
    </xf>
    <xf borderId="4" fillId="0" fontId="4" numFmtId="0" xfId="0" applyAlignment="1" applyBorder="1" applyFont="1">
      <alignment horizontal="center" shrinkToFit="0" vertical="center" wrapText="1"/>
    </xf>
    <xf borderId="17" fillId="13" fontId="4" numFmtId="0" xfId="0" applyAlignment="1" applyBorder="1" applyFill="1" applyFont="1">
      <alignment horizontal="center" vertical="center"/>
    </xf>
    <xf borderId="15" fillId="0" fontId="11" numFmtId="0" xfId="0" applyAlignment="1" applyBorder="1" applyFont="1">
      <alignment horizontal="center" readingOrder="0" shrinkToFit="0" vertical="center" wrapText="1"/>
    </xf>
    <xf borderId="18" fillId="0" fontId="11" numFmtId="0" xfId="0" applyAlignment="1" applyBorder="1" applyFont="1">
      <alignment horizontal="center" shrinkToFit="0" vertical="center" wrapText="1"/>
    </xf>
    <xf borderId="19" fillId="0" fontId="7" numFmtId="0" xfId="0" applyAlignment="1" applyBorder="1" applyFont="1">
      <alignment horizontal="center" readingOrder="0" vertical="center"/>
    </xf>
    <xf borderId="5" fillId="0" fontId="9" numFmtId="49" xfId="0" applyAlignment="1" applyBorder="1" applyFont="1" applyNumberFormat="1">
      <alignment horizontal="center" shrinkToFit="0" vertical="center" wrapText="0"/>
    </xf>
    <xf borderId="16" fillId="0" fontId="7" numFmtId="0" xfId="0" applyAlignment="1" applyBorder="1" applyFont="1">
      <alignment horizontal="left" readingOrder="0" vertical="center"/>
    </xf>
    <xf borderId="5" fillId="0" fontId="9" numFmtId="49" xfId="0" applyAlignment="1" applyBorder="1" applyFont="1" applyNumberFormat="1">
      <alignment horizontal="center" readingOrder="0" shrinkToFit="0" vertical="center" wrapText="0"/>
    </xf>
    <xf borderId="20" fillId="0" fontId="6" numFmtId="0" xfId="0" applyBorder="1" applyFont="1"/>
    <xf borderId="19" fillId="0" fontId="7" numFmtId="0" xfId="0" applyAlignment="1" applyBorder="1" applyFont="1">
      <alignment horizontal="left" readingOrder="0" shrinkToFit="0" vertical="center" wrapText="1"/>
    </xf>
    <xf borderId="21" fillId="0" fontId="6" numFmtId="0" xfId="0" applyBorder="1" applyFont="1"/>
    <xf borderId="22" fillId="0" fontId="6" numFmtId="0" xfId="0" applyBorder="1" applyFont="1"/>
    <xf borderId="23" fillId="8" fontId="2" numFmtId="0" xfId="0" applyAlignment="1" applyBorder="1" applyFont="1">
      <alignment horizontal="center" vertical="center"/>
    </xf>
    <xf borderId="5" fillId="0" fontId="4" numFmtId="167" xfId="0" applyAlignment="1" applyBorder="1" applyFont="1" applyNumberFormat="1">
      <alignment horizontal="center" readingOrder="0" shrinkToFit="0" vertical="center" wrapText="0"/>
    </xf>
    <xf borderId="15" fillId="0" fontId="11" numFmtId="0" xfId="0" applyAlignment="1" applyBorder="1" applyFont="1">
      <alignment horizontal="center" shrinkToFit="0" vertical="center" wrapText="1"/>
    </xf>
    <xf borderId="24" fillId="0" fontId="12" numFmtId="0" xfId="0" applyAlignment="1" applyBorder="1" applyFont="1">
      <alignment horizontal="left" readingOrder="0" vertical="bottom"/>
    </xf>
    <xf borderId="25" fillId="0" fontId="6" numFmtId="0" xfId="0" applyBorder="1" applyFont="1"/>
    <xf borderId="26" fillId="0" fontId="6" numFmtId="0" xfId="0" applyBorder="1" applyFont="1"/>
    <xf borderId="24" fillId="0" fontId="13" numFmtId="0" xfId="0" applyAlignment="1" applyBorder="1" applyFont="1">
      <alignment horizontal="left" readingOrder="0" vertical="bottom"/>
    </xf>
    <xf borderId="13" fillId="0" fontId="4" numFmtId="168" xfId="0" applyAlignment="1" applyBorder="1" applyFont="1" applyNumberFormat="1">
      <alignment horizontal="center" readingOrder="0" shrinkToFit="0" vertical="center" wrapText="0"/>
    </xf>
    <xf borderId="27" fillId="0" fontId="6" numFmtId="0" xfId="0" applyBorder="1" applyFont="1"/>
    <xf borderId="24" fillId="0" fontId="14" numFmtId="0" xfId="0" applyAlignment="1" applyBorder="1" applyFont="1">
      <alignment horizontal="left" vertical="bottom"/>
    </xf>
    <xf borderId="0" fillId="0" fontId="15" numFmtId="0" xfId="0" applyAlignment="1" applyFont="1">
      <alignment horizontal="left" vertical="center"/>
    </xf>
    <xf borderId="28" fillId="7" fontId="1" numFmtId="0" xfId="0" applyAlignment="1" applyBorder="1" applyFont="1">
      <alignment vertical="center"/>
    </xf>
    <xf borderId="29" fillId="7" fontId="4" numFmtId="0" xfId="0" applyBorder="1" applyFont="1"/>
    <xf borderId="5" fillId="0" fontId="4" numFmtId="0" xfId="0" applyAlignment="1" applyBorder="1" applyFont="1">
      <alignment horizontal="center" shrinkToFit="0" vertical="center" wrapText="0"/>
    </xf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ont="1">
      <alignment vertical="bottom"/>
    </xf>
    <xf borderId="32" fillId="14" fontId="17" numFmtId="0" xfId="0" applyAlignment="1" applyBorder="1" applyFont="1">
      <alignment horizontal="center" vertical="bottom"/>
    </xf>
    <xf borderId="32" fillId="14" fontId="17" numFmtId="0" xfId="0" applyAlignment="1" applyBorder="1" applyFont="1">
      <alignment horizontal="center" vertical="bottom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5" fillId="0" fontId="7" numFmtId="0" xfId="0" applyAlignment="1" applyBorder="1" applyFont="1">
      <alignment horizontal="center" shrinkToFit="0" vertical="center" wrapText="1"/>
    </xf>
    <xf borderId="32" fillId="0" fontId="16" numFmtId="0" xfId="0" applyAlignment="1" applyBorder="1" applyFont="1">
      <alignment horizontal="center" readingOrder="0"/>
    </xf>
    <xf borderId="32" fillId="0" fontId="16" numFmtId="0" xfId="0" applyAlignment="1" applyBorder="1" applyFont="1">
      <alignment readingOrder="0"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4" numFmtId="14" xfId="0" applyAlignment="1" applyFont="1" applyNumberFormat="1">
      <alignment readingOrder="0"/>
    </xf>
    <xf borderId="0" fillId="0" fontId="4" numFmtId="169" xfId="0" applyAlignment="1" applyFont="1" applyNumberFormat="1">
      <alignment readingOrder="0"/>
    </xf>
    <xf borderId="1" fillId="2" fontId="1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33" fillId="4" fontId="2" numFmtId="0" xfId="0" applyAlignment="1" applyBorder="1" applyFont="1">
      <alignment horizontal="center" vertical="center"/>
    </xf>
    <xf borderId="4" fillId="0" fontId="4" numFmtId="0" xfId="0" applyAlignment="1" applyBorder="1" applyFont="1">
      <alignment readingOrder="0" shrinkToFit="0" vertical="center" wrapText="0"/>
    </xf>
    <xf borderId="5" fillId="0" fontId="4" numFmtId="0" xfId="0" applyAlignment="1" applyBorder="1" applyFont="1">
      <alignment readingOrder="0" shrinkToFit="0" vertical="center" wrapText="1"/>
    </xf>
    <xf borderId="33" fillId="0" fontId="4" numFmtId="0" xfId="0" applyAlignment="1" applyBorder="1" applyFont="1">
      <alignment readingOrder="0" shrinkToFit="0" vertical="center" wrapText="0"/>
    </xf>
    <xf borderId="10" fillId="0" fontId="6" numFmtId="0" xfId="0" applyBorder="1" applyFont="1"/>
    <xf borderId="34" fillId="0" fontId="4" numFmtId="0" xfId="0" applyAlignment="1" applyBorder="1" applyFont="1">
      <alignment readingOrder="0" shrinkToFit="0" vertical="center" wrapText="0"/>
    </xf>
    <xf borderId="6" fillId="4" fontId="2" numFmtId="0" xfId="0" applyAlignment="1" applyBorder="1" applyFont="1">
      <alignment horizontal="center" vertical="center"/>
    </xf>
    <xf borderId="35" fillId="0" fontId="4" numFmtId="0" xfId="0" applyAlignment="1" applyBorder="1" applyFont="1">
      <alignment readingOrder="0" shrinkToFit="0" vertical="center" wrapText="0"/>
    </xf>
    <xf borderId="4" fillId="7" fontId="1" numFmtId="0" xfId="0" applyAlignment="1" applyBorder="1" applyFont="1">
      <alignment horizontal="center" vertical="center"/>
    </xf>
    <xf borderId="4" fillId="4" fontId="2" numFmtId="0" xfId="0" applyAlignment="1" applyBorder="1" applyFont="1">
      <alignment horizontal="center" readingOrder="0" vertical="center"/>
    </xf>
    <xf borderId="4" fillId="0" fontId="4" numFmtId="164" xfId="0" applyAlignment="1" applyBorder="1" applyFont="1" applyNumberFormat="1">
      <alignment horizontal="left" readingOrder="0" shrinkToFit="0" vertical="center" wrapText="0"/>
    </xf>
    <xf borderId="13" fillId="0" fontId="6" numFmtId="0" xfId="0" applyBorder="1" applyFont="1"/>
    <xf borderId="2" fillId="3" fontId="1" numFmtId="0" xfId="0" applyAlignment="1" applyBorder="1" applyFont="1">
      <alignment horizontal="center" vertical="center"/>
    </xf>
    <xf borderId="2" fillId="0" fontId="19" numFmtId="49" xfId="0" applyAlignment="1" applyBorder="1" applyFont="1" applyNumberFormat="1">
      <alignment horizontal="center" readingOrder="0" shrinkToFit="0" vertical="center" wrapText="0"/>
    </xf>
    <xf borderId="4" fillId="0" fontId="7" numFmtId="0" xfId="0" applyAlignment="1" applyBorder="1" applyFont="1">
      <alignment horizontal="left" shrinkToFit="0" vertical="center" wrapText="1"/>
    </xf>
    <xf borderId="3" fillId="5" fontId="3" numFmtId="0" xfId="0" applyAlignment="1" applyBorder="1" applyFont="1">
      <alignment horizontal="center" shrinkToFit="0" vertical="center" wrapText="0"/>
    </xf>
    <xf borderId="3" fillId="5" fontId="1" numFmtId="0" xfId="0" applyAlignment="1" applyBorder="1" applyFont="1">
      <alignment horizontal="center" vertical="center"/>
    </xf>
    <xf borderId="5" fillId="0" fontId="20" numFmtId="0" xfId="0" applyAlignment="1" applyBorder="1" applyFont="1">
      <alignment horizontal="center" shrinkToFit="0" vertical="center" wrapText="0"/>
    </xf>
    <xf borderId="5" fillId="0" fontId="20" numFmtId="0" xfId="0" applyAlignment="1" applyBorder="1" applyFont="1">
      <alignment horizontal="center" readingOrder="0" shrinkToFit="0" vertical="center" wrapText="0"/>
    </xf>
    <xf borderId="5" fillId="0" fontId="20" numFmtId="170" xfId="0" applyAlignment="1" applyBorder="1" applyFont="1" applyNumberFormat="1">
      <alignment horizontal="center" readingOrder="0" shrinkToFit="0" vertical="center" wrapText="0"/>
    </xf>
    <xf borderId="5" fillId="0" fontId="4" numFmtId="167" xfId="0" applyAlignment="1" applyBorder="1" applyFont="1" applyNumberFormat="1">
      <alignment horizontal="center" shrinkToFit="0" vertical="center" wrapText="0"/>
    </xf>
    <xf borderId="15" fillId="11" fontId="10" numFmtId="0" xfId="0" applyAlignment="1" applyBorder="1" applyFont="1">
      <alignment horizontal="center" vertical="center"/>
    </xf>
    <xf borderId="26" fillId="8" fontId="2" numFmtId="0" xfId="0" applyAlignment="1" applyBorder="1" applyFont="1">
      <alignment horizontal="center" readingOrder="0" vertical="center"/>
    </xf>
    <xf borderId="13" fillId="0" fontId="4" numFmtId="168" xfId="0" applyAlignment="1" applyBorder="1" applyFont="1" applyNumberFormat="1">
      <alignment horizontal="center" readingOrder="0" shrinkToFit="0" vertical="center" wrapText="0"/>
    </xf>
    <xf borderId="16" fillId="12" fontId="1" numFmtId="0" xfId="0" applyAlignment="1" applyBorder="1" applyFont="1">
      <alignment horizontal="center" vertical="center"/>
    </xf>
    <xf borderId="13" fillId="0" fontId="4" numFmtId="168" xfId="0" applyAlignment="1" applyBorder="1" applyFont="1" applyNumberFormat="1">
      <alignment horizontal="center" shrinkToFit="0" vertical="center" wrapText="0"/>
    </xf>
    <xf borderId="36" fillId="0" fontId="7" numFmtId="0" xfId="0" applyAlignment="1" applyBorder="1" applyFont="1">
      <alignment horizontal="left" readingOrder="0" shrinkToFit="0" vertical="center" wrapText="1"/>
    </xf>
    <xf borderId="37" fillId="3" fontId="1" numFmtId="0" xfId="0" applyAlignment="1" applyBorder="1" applyFont="1">
      <alignment vertical="center"/>
    </xf>
    <xf borderId="38" fillId="3" fontId="4" numFmtId="0" xfId="0" applyBorder="1" applyFont="1"/>
    <xf borderId="2" fillId="0" fontId="7" numFmtId="0" xfId="0" applyAlignment="1" applyBorder="1" applyFont="1">
      <alignment horizontal="left" shrinkToFit="0" vertical="center" wrapText="1"/>
    </xf>
    <xf borderId="2" fillId="0" fontId="9" numFmtId="49" xfId="0" applyAlignment="1" applyBorder="1" applyFont="1" applyNumberFormat="1">
      <alignment horizontal="center" shrinkToFit="0" vertical="center" wrapText="0"/>
    </xf>
    <xf borderId="5" fillId="0" fontId="4" numFmtId="0" xfId="0" applyAlignment="1" applyBorder="1" applyFont="1">
      <alignment horizontal="center" readingOrder="0" shrinkToFit="0" vertical="center" wrapText="0"/>
    </xf>
    <xf borderId="5" fillId="0" fontId="7" numFmtId="0" xfId="0" applyAlignment="1" applyBorder="1" applyFont="1">
      <alignment horizontal="center" readingOrder="0" shrinkToFit="0" vertical="center" wrapText="1"/>
    </xf>
    <xf borderId="39" fillId="5" fontId="4" numFmtId="0" xfId="0" applyBorder="1" applyFont="1"/>
    <xf borderId="4" fillId="0" fontId="7" numFmtId="0" xfId="0" applyAlignment="1" applyBorder="1" applyFont="1">
      <alignment horizontal="left" readingOrder="0" shrinkToFit="0" vertical="center" wrapText="1"/>
    </xf>
    <xf borderId="18" fillId="11" fontId="1" numFmtId="0" xfId="0" applyAlignment="1" applyBorder="1" applyFont="1">
      <alignment vertical="center"/>
    </xf>
    <xf borderId="40" fillId="11" fontId="4" numFmtId="0" xfId="0" applyBorder="1" applyFont="1"/>
    <xf borderId="0" fillId="12" fontId="1" numFmtId="0" xfId="0" applyAlignment="1" applyFont="1">
      <alignment vertical="center"/>
    </xf>
    <xf borderId="0" fillId="12" fontId="4" numFmtId="0" xfId="0" applyFont="1"/>
    <xf borderId="16" fillId="0" fontId="7" numFmtId="0" xfId="0" applyAlignment="1" applyBorder="1" applyFont="1">
      <alignment horizontal="center" vertical="center"/>
    </xf>
    <xf borderId="5" fillId="0" fontId="20" numFmtId="49" xfId="0" applyAlignment="1" applyBorder="1" applyFont="1" applyNumberFormat="1">
      <alignment horizontal="center" shrinkToFit="0" vertical="center" wrapText="0"/>
    </xf>
    <xf borderId="41" fillId="0" fontId="7" numFmtId="0" xfId="0" applyAlignment="1" applyBorder="1" applyFont="1">
      <alignment horizontal="left" vertical="center"/>
    </xf>
    <xf borderId="5" fillId="0" fontId="20" numFmtId="49" xfId="0" applyAlignment="1" applyBorder="1" applyFont="1" applyNumberFormat="1">
      <alignment horizontal="center" readingOrder="0" shrinkToFit="0" vertical="center" wrapText="0"/>
    </xf>
    <xf borderId="42" fillId="0" fontId="6" numFmtId="0" xfId="0" applyBorder="1" applyFont="1"/>
    <xf borderId="5" fillId="0" fontId="4" numFmtId="171" xfId="0" applyAlignment="1" applyBorder="1" applyFont="1" applyNumberFormat="1">
      <alignment horizontal="center" readingOrder="0" shrinkToFit="0" vertical="center" wrapText="0"/>
    </xf>
    <xf borderId="19" fillId="0" fontId="7" numFmtId="0" xfId="0" applyAlignment="1" applyBorder="1" applyFont="1">
      <alignment horizontal="left" shrinkToFit="0" vertical="center" wrapText="1"/>
    </xf>
    <xf borderId="43" fillId="0" fontId="6" numFmtId="0" xfId="0" applyBorder="1" applyFont="1"/>
    <xf borderId="44" fillId="0" fontId="6" numFmtId="0" xfId="0" applyBorder="1" applyFont="1"/>
    <xf borderId="34" fillId="2" fontId="1" numFmtId="0" xfId="0" applyAlignment="1" applyBorder="1" applyFont="1">
      <alignment vertical="center"/>
    </xf>
    <xf borderId="45" fillId="2" fontId="4" numFmtId="0" xfId="0" applyBorder="1" applyFont="1"/>
    <xf borderId="34" fillId="0" fontId="4" numFmtId="0" xfId="0" applyAlignment="1" applyBorder="1" applyFont="1">
      <alignment shrinkToFit="0" vertical="center" wrapText="0"/>
    </xf>
    <xf borderId="46" fillId="0" fontId="6" numFmtId="0" xfId="0" applyBorder="1" applyFont="1"/>
    <xf borderId="45" fillId="0" fontId="6" numFmtId="0" xfId="0" applyBorder="1" applyFont="1"/>
    <xf borderId="35" fillId="0" fontId="4" numFmtId="0" xfId="0" applyAlignment="1" applyBorder="1" applyFont="1">
      <alignment shrinkToFit="0" vertical="center" wrapText="1"/>
    </xf>
    <xf borderId="47" fillId="0" fontId="6" numFmtId="0" xfId="0" applyBorder="1" applyFont="1"/>
    <xf borderId="48" fillId="0" fontId="6" numFmtId="0" xfId="0" applyBorder="1" applyFont="1"/>
    <xf borderId="2" fillId="0" fontId="7" numFmtId="0" xfId="0" applyAlignment="1" applyBorder="1" applyFont="1">
      <alignment horizontal="left" readingOrder="0" shrinkToFit="0" vertical="center" wrapText="1"/>
    </xf>
    <xf borderId="49" fillId="0" fontId="6" numFmtId="0" xfId="0" applyBorder="1" applyFont="1"/>
    <xf borderId="50" fillId="0" fontId="6" numFmtId="0" xfId="0" applyBorder="1" applyFont="1"/>
    <xf borderId="34" fillId="0" fontId="4" numFmtId="164" xfId="0" applyAlignment="1" applyBorder="1" applyFont="1" applyNumberFormat="1">
      <alignment horizontal="left" shrinkToFit="0" vertical="center" wrapText="0"/>
    </xf>
    <xf borderId="33" fillId="0" fontId="6" numFmtId="0" xfId="0" applyBorder="1" applyFont="1"/>
    <xf borderId="51" fillId="0" fontId="6" numFmtId="0" xfId="0" applyBorder="1" applyFont="1"/>
    <xf borderId="52" fillId="0" fontId="6" numFmtId="0" xfId="0" applyBorder="1" applyFont="1"/>
    <xf borderId="7" fillId="0" fontId="4" numFmtId="172" xfId="0" applyAlignment="1" applyBorder="1" applyFont="1" applyNumberFormat="1">
      <alignment horizontal="center" readingOrder="0" shrinkToFit="0" vertical="center" wrapText="0"/>
    </xf>
    <xf borderId="7" fillId="0" fontId="4" numFmtId="172" xfId="0" applyAlignment="1" applyBorder="1" applyFont="1" applyNumberFormat="1">
      <alignment horizontal="center" shrinkToFit="0" vertical="center" wrapText="0"/>
    </xf>
    <xf borderId="7" fillId="0" fontId="4" numFmtId="172" xfId="0" applyAlignment="1" applyBorder="1" applyFont="1" applyNumberFormat="1">
      <alignment horizontal="center" readingOrder="0" shrinkToFit="0" vertical="center" wrapText="0"/>
    </xf>
    <xf borderId="7" fillId="0" fontId="4" numFmtId="172" xfId="0" applyAlignment="1" applyBorder="1" applyFont="1" applyNumberFormat="1">
      <alignment horizontal="center" shrinkToFit="0" vertical="center" wrapText="0"/>
    </xf>
    <xf borderId="16" fillId="0" fontId="7" numFmtId="0" xfId="0" applyAlignment="1" applyBorder="1" applyFont="1">
      <alignment horizontal="center" readingOrder="0" vertical="center"/>
    </xf>
    <xf borderId="41" fillId="0" fontId="7" numFmtId="0" xfId="0" applyAlignment="1" applyBorder="1" applyFont="1">
      <alignment horizontal="left" readingOrder="0" vertical="center"/>
    </xf>
    <xf borderId="35" fillId="0" fontId="4" numFmtId="0" xfId="0" applyAlignment="1" applyBorder="1" applyFont="1">
      <alignment readingOrder="0" shrinkToFit="0" vertical="center" wrapText="1"/>
    </xf>
    <xf borderId="34" fillId="0" fontId="4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1" Type="http://schemas.openxmlformats.org/officeDocument/2006/relationships/image" Target="../media/image13.jpg"/><Relationship Id="rId10" Type="http://schemas.openxmlformats.org/officeDocument/2006/relationships/image" Target="../media/image12.jpg"/><Relationship Id="rId13" Type="http://schemas.openxmlformats.org/officeDocument/2006/relationships/image" Target="../media/image5.jpg"/><Relationship Id="rId12" Type="http://schemas.openxmlformats.org/officeDocument/2006/relationships/image" Target="../media/image16.jpg"/><Relationship Id="rId1" Type="http://schemas.openxmlformats.org/officeDocument/2006/relationships/image" Target="../media/image15.jpg"/><Relationship Id="rId2" Type="http://schemas.openxmlformats.org/officeDocument/2006/relationships/image" Target="../media/image9.jpg"/><Relationship Id="rId3" Type="http://schemas.openxmlformats.org/officeDocument/2006/relationships/image" Target="../media/image17.jpg"/><Relationship Id="rId4" Type="http://schemas.openxmlformats.org/officeDocument/2006/relationships/image" Target="../media/image10.jpg"/><Relationship Id="rId9" Type="http://schemas.openxmlformats.org/officeDocument/2006/relationships/image" Target="../media/image2.jpg"/><Relationship Id="rId15" Type="http://schemas.openxmlformats.org/officeDocument/2006/relationships/image" Target="../media/image11.jpg"/><Relationship Id="rId14" Type="http://schemas.openxmlformats.org/officeDocument/2006/relationships/image" Target="../media/image8.jpg"/><Relationship Id="rId17" Type="http://schemas.openxmlformats.org/officeDocument/2006/relationships/image" Target="../media/image7.jpg"/><Relationship Id="rId16" Type="http://schemas.openxmlformats.org/officeDocument/2006/relationships/image" Target="../media/image18.jpg"/><Relationship Id="rId5" Type="http://schemas.openxmlformats.org/officeDocument/2006/relationships/image" Target="../media/image4.jpg"/><Relationship Id="rId6" Type="http://schemas.openxmlformats.org/officeDocument/2006/relationships/image" Target="../media/image3.jpg"/><Relationship Id="rId7" Type="http://schemas.openxmlformats.org/officeDocument/2006/relationships/image" Target="../media/image14.jpg"/><Relationship Id="rId8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13.jpg"/><Relationship Id="rId10" Type="http://schemas.openxmlformats.org/officeDocument/2006/relationships/image" Target="../media/image12.jpg"/><Relationship Id="rId13" Type="http://schemas.openxmlformats.org/officeDocument/2006/relationships/image" Target="../media/image5.jpg"/><Relationship Id="rId12" Type="http://schemas.openxmlformats.org/officeDocument/2006/relationships/image" Target="../media/image16.jpg"/><Relationship Id="rId1" Type="http://schemas.openxmlformats.org/officeDocument/2006/relationships/image" Target="../media/image15.jpg"/><Relationship Id="rId2" Type="http://schemas.openxmlformats.org/officeDocument/2006/relationships/image" Target="../media/image9.jpg"/><Relationship Id="rId3" Type="http://schemas.openxmlformats.org/officeDocument/2006/relationships/image" Target="../media/image17.jpg"/><Relationship Id="rId4" Type="http://schemas.openxmlformats.org/officeDocument/2006/relationships/image" Target="../media/image10.jpg"/><Relationship Id="rId9" Type="http://schemas.openxmlformats.org/officeDocument/2006/relationships/image" Target="../media/image2.jpg"/><Relationship Id="rId15" Type="http://schemas.openxmlformats.org/officeDocument/2006/relationships/image" Target="../media/image11.jpg"/><Relationship Id="rId14" Type="http://schemas.openxmlformats.org/officeDocument/2006/relationships/image" Target="../media/image8.jpg"/><Relationship Id="rId17" Type="http://schemas.openxmlformats.org/officeDocument/2006/relationships/image" Target="../media/image7.jpg"/><Relationship Id="rId16" Type="http://schemas.openxmlformats.org/officeDocument/2006/relationships/image" Target="../media/image18.jpg"/><Relationship Id="rId5" Type="http://schemas.openxmlformats.org/officeDocument/2006/relationships/image" Target="../media/image4.jpg"/><Relationship Id="rId6" Type="http://schemas.openxmlformats.org/officeDocument/2006/relationships/image" Target="../media/image3.jpg"/><Relationship Id="rId7" Type="http://schemas.openxmlformats.org/officeDocument/2006/relationships/image" Target="../media/image14.jpg"/><Relationship Id="rId8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9625"/>
    <xdr:pic>
      <xdr:nvPicPr>
        <xdr:cNvPr id="0" name="image1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096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9625"/>
    <xdr:pic>
      <xdr:nvPicPr>
        <xdr:cNvPr id="0" name="image1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9625"/>
    <xdr:pic>
      <xdr:nvPicPr>
        <xdr:cNvPr id="0" name="image10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9625"/>
    <xdr:pic>
      <xdr:nvPicPr>
        <xdr:cNvPr id="0" name="image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247775" cy="809625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9625"/>
    <xdr:pic>
      <xdr:nvPicPr>
        <xdr:cNvPr id="0" name="image1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9625"/>
    <xdr:pic>
      <xdr:nvPicPr>
        <xdr:cNvPr id="0" name="image1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247775" cy="809625"/>
    <xdr:pic>
      <xdr:nvPicPr>
        <xdr:cNvPr id="0" name="image16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9625"/>
    <xdr:pic>
      <xdr:nvPicPr>
        <xdr:cNvPr id="0" name="image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9625"/>
    <xdr:pic>
      <xdr:nvPicPr>
        <xdr:cNvPr id="0" name="image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96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096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1247775" cy="809625"/>
    <xdr:pic>
      <xdr:nvPicPr>
        <xdr:cNvPr id="0" name="image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09625"/>
    <xdr:pic>
      <xdr:nvPicPr>
        <xdr:cNvPr id="0" name="image15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09625"/>
    <xdr:pic>
      <xdr:nvPicPr>
        <xdr:cNvPr id="0" name="image9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9625"/>
    <xdr:pic>
      <xdr:nvPicPr>
        <xdr:cNvPr id="0" name="image17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809625"/>
    <xdr:pic>
      <xdr:nvPicPr>
        <xdr:cNvPr id="0" name="image10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809625"/>
    <xdr:pic>
      <xdr:nvPicPr>
        <xdr:cNvPr id="0" name="image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</xdr:row>
      <xdr:rowOff>0</xdr:rowOff>
    </xdr:from>
    <xdr:ext cx="1247775" cy="809625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9625"/>
    <xdr:pic>
      <xdr:nvPicPr>
        <xdr:cNvPr id="0" name="image14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9625"/>
    <xdr:pic>
      <xdr:nvPicPr>
        <xdr:cNvPr id="0" name="image12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5</xdr:row>
      <xdr:rowOff>0</xdr:rowOff>
    </xdr:from>
    <xdr:ext cx="1247775" cy="809625"/>
    <xdr:pic>
      <xdr:nvPicPr>
        <xdr:cNvPr id="0" name="image16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9625"/>
    <xdr:pic>
      <xdr:nvPicPr>
        <xdr:cNvPr id="0" name="image6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9625"/>
    <xdr:pic>
      <xdr:nvPicPr>
        <xdr:cNvPr id="0" name="image8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809625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809625"/>
    <xdr:pic>
      <xdr:nvPicPr>
        <xdr:cNvPr id="0" name="image18.jpg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7</xdr:row>
      <xdr:rowOff>0</xdr:rowOff>
    </xdr:from>
    <xdr:ext cx="1247775" cy="809625"/>
    <xdr:pic>
      <xdr:nvPicPr>
        <xdr:cNvPr id="0" name="image7.jpg"/>
        <xdr:cNvPicPr preferRelativeResize="0"/>
      </xdr:nvPicPr>
      <xdr:blipFill>
        <a:blip cstate="print" r:embed="rId1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3" t="str">
        <f>IFERROR(__xludf.DUMMYFUNCTION("IMPORTRANGE(""https://docs.google.com/spreadsheets/d/1vsTcEcugRZXGU84Ng3dXvNCAOD3CAaUTEbnnM7tyUJg/edit?usp=sharing"",""施設概要!A2"")"),"所在地")</f>
        <v>所在地</v>
      </c>
      <c r="B2" s="9" t="s">
        <v>0</v>
      </c>
      <c r="C2" s="12" t="s">
        <v>5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9" t="s">
        <v>9</v>
      </c>
      <c r="C3" s="16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9" t="s">
        <v>13</v>
      </c>
      <c r="C4" s="16"/>
    </row>
    <row r="5" ht="22.5" customHeight="1">
      <c r="A5" s="3" t="str">
        <f>IFERROR(__xludf.DUMMYFUNCTION("IMPORTRANGE(""https://docs.google.com/spreadsheets/d/1vsTcEcugRZXGU84Ng3dXvNCAOD3CAaUTEbnnM7tyUJg/edit?usp=sharing"",""施設概要!A5"")"),"FAX")</f>
        <v>FAX</v>
      </c>
      <c r="B5" s="9" t="s">
        <v>16</v>
      </c>
      <c r="C5" s="16"/>
    </row>
    <row r="6" ht="22.5" customHeight="1">
      <c r="A6" s="21" t="str">
        <f>IFERROR(__xludf.DUMMYFUNCTION("IMPORTRANGE(""https://docs.google.com/spreadsheets/d/1vsTcEcugRZXGU84Ng3dXvNCAOD3CAaUTEbnnM7tyUJg/edit?usp=sharing"",""施設概要!A6"")"),"更新日")</f>
        <v>更新日</v>
      </c>
      <c r="B6" s="23">
        <v>45768.72746012732</v>
      </c>
      <c r="C6" s="25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3"/>
      <c r="C1" s="93"/>
      <c r="D1" s="93"/>
      <c r="E1" s="93"/>
      <c r="F1" s="93"/>
      <c r="G1" s="93"/>
      <c r="H1" s="93"/>
    </row>
    <row r="2" ht="22.5" customHeight="1">
      <c r="A2" s="11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4" t="s">
        <v>6</v>
      </c>
      <c r="C2" s="14" t="s">
        <v>7</v>
      </c>
      <c r="D2" s="14" t="s">
        <v>8</v>
      </c>
      <c r="E2" s="14" t="s">
        <v>10</v>
      </c>
      <c r="F2" s="14" t="s">
        <v>11</v>
      </c>
      <c r="G2" s="14" t="s">
        <v>12</v>
      </c>
      <c r="H2" s="14"/>
    </row>
    <row r="3" ht="18.75" customHeight="1">
      <c r="A3" s="19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0" t="s">
        <v>18</v>
      </c>
      <c r="C3" s="20" t="s">
        <v>18</v>
      </c>
      <c r="D3" s="20" t="s">
        <v>18</v>
      </c>
      <c r="E3" s="20" t="s">
        <v>18</v>
      </c>
      <c r="F3" s="20" t="s">
        <v>18</v>
      </c>
      <c r="G3" s="20" t="s">
        <v>18</v>
      </c>
      <c r="H3" s="20"/>
    </row>
    <row r="4" ht="67.5" customHeight="1">
      <c r="A4" s="28" t="str">
        <f>IFERROR(__xludf.DUMMYFUNCTION("IMPORTRANGE(""https://docs.google.com/spreadsheets/d/1vsTcEcugRZXGU84Ng3dXvNCAOD3CAaUTEbnnM7tyUJg/edit?usp=sharing"",""おかず形態一覧表!A4"")"),"画像")</f>
        <v>画像</v>
      </c>
      <c r="B4" s="31"/>
      <c r="C4" s="31"/>
      <c r="D4" s="31"/>
      <c r="E4" s="31"/>
      <c r="F4" s="31"/>
      <c r="G4" s="31"/>
      <c r="H4" s="31"/>
    </row>
    <row r="5" ht="18.75" customHeight="1">
      <c r="A5" s="19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0" t="s">
        <v>22</v>
      </c>
      <c r="C5" s="20" t="s">
        <v>22</v>
      </c>
      <c r="D5" s="20" t="s">
        <v>22</v>
      </c>
      <c r="E5" s="20" t="s">
        <v>22</v>
      </c>
      <c r="F5" s="20" t="s">
        <v>22</v>
      </c>
      <c r="G5" s="20" t="s">
        <v>22</v>
      </c>
      <c r="H5" s="20"/>
    </row>
    <row r="6" ht="67.5" customHeight="1">
      <c r="A6" s="28" t="str">
        <f>IFERROR(__xludf.DUMMYFUNCTION("IMPORTRANGE(""https://docs.google.com/spreadsheets/d/1vsTcEcugRZXGU84Ng3dXvNCAOD3CAaUTEbnnM7tyUJg/edit?usp=sharing"",""おかず形態一覧表!A6"")"),"画像")</f>
        <v>画像</v>
      </c>
      <c r="B6" s="35"/>
      <c r="C6" s="31"/>
      <c r="D6" s="31"/>
      <c r="E6" s="31"/>
      <c r="F6" s="31"/>
      <c r="G6" s="31"/>
      <c r="H6" s="31"/>
    </row>
    <row r="7" ht="18.75" customHeight="1">
      <c r="A7" s="19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0" t="s">
        <v>24</v>
      </c>
      <c r="C7" s="20" t="s">
        <v>24</v>
      </c>
      <c r="D7" s="20" t="s">
        <v>24</v>
      </c>
      <c r="E7" s="20" t="s">
        <v>24</v>
      </c>
      <c r="F7" s="20" t="s">
        <v>24</v>
      </c>
      <c r="G7" s="20" t="s">
        <v>24</v>
      </c>
      <c r="H7" s="20"/>
    </row>
    <row r="8" ht="67.5" customHeight="1">
      <c r="A8" s="41" t="str">
        <f>IFERROR(__xludf.DUMMYFUNCTION("IMPORTRANGE(""https://docs.google.com/spreadsheets/d/1vsTcEcugRZXGU84Ng3dXvNCAOD3CAaUTEbnnM7tyUJg/edit?usp=sharing"",""おかず形態一覧表!A8"")"),"画像")</f>
        <v>画像</v>
      </c>
      <c r="B8" s="44"/>
      <c r="C8" s="45"/>
      <c r="D8" s="45"/>
      <c r="E8" s="45"/>
      <c r="F8" s="45"/>
      <c r="G8" s="45"/>
      <c r="H8" s="45"/>
    </row>
    <row r="9" ht="112.5" customHeight="1">
      <c r="A9" s="41" t="str">
        <f>IFERROR(__xludf.DUMMYFUNCTION("IMPORTRANGE(""https://docs.google.com/spreadsheets/d/1vsTcEcugRZXGU84Ng3dXvNCAOD3CAaUTEbnnM7tyUJg/edit?usp=sharing"",""おかず形態一覧表!A9"")"),"内容")</f>
        <v>内容</v>
      </c>
      <c r="B9" s="46" t="s">
        <v>26</v>
      </c>
      <c r="C9" s="46" t="s">
        <v>27</v>
      </c>
      <c r="D9" s="46" t="s">
        <v>28</v>
      </c>
      <c r="E9" s="46" t="s">
        <v>29</v>
      </c>
      <c r="F9" s="46" t="s">
        <v>30</v>
      </c>
      <c r="G9" s="46" t="s">
        <v>31</v>
      </c>
      <c r="H9" s="46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 t="s">
        <v>32</v>
      </c>
      <c r="C10" s="48" t="s">
        <v>7</v>
      </c>
      <c r="D10" s="48" t="s">
        <v>33</v>
      </c>
      <c r="E10" s="48" t="s">
        <v>34</v>
      </c>
      <c r="F10" s="48" t="s">
        <v>35</v>
      </c>
      <c r="G10" s="48" t="s">
        <v>36</v>
      </c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1"/>
      <c r="C11" s="48"/>
      <c r="D11" s="48"/>
      <c r="E11" s="48" t="s">
        <v>37</v>
      </c>
      <c r="F11" s="48" t="s">
        <v>38</v>
      </c>
      <c r="G11" s="48" t="s">
        <v>40</v>
      </c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1"/>
      <c r="C12" s="112"/>
      <c r="D12" s="112"/>
      <c r="E12" s="112">
        <v>4.0</v>
      </c>
      <c r="F12" s="112" t="s">
        <v>44</v>
      </c>
      <c r="G12" s="113">
        <v>45689.0</v>
      </c>
      <c r="H12" s="113"/>
    </row>
    <row r="13" ht="22.5" customHeight="1">
      <c r="A13" s="6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64" t="s">
        <v>49</v>
      </c>
      <c r="C13" s="64" t="s">
        <v>50</v>
      </c>
      <c r="D13" s="64" t="s">
        <v>51</v>
      </c>
      <c r="E13" s="64" t="s">
        <v>51</v>
      </c>
      <c r="F13" s="64" t="s">
        <v>52</v>
      </c>
      <c r="G13" s="64" t="s">
        <v>53</v>
      </c>
      <c r="H13" s="64"/>
    </row>
    <row r="14" ht="22.5" customHeight="1">
      <c r="A14" s="116" t="s">
        <v>65</v>
      </c>
      <c r="B14" s="117">
        <v>1500.0</v>
      </c>
      <c r="C14" s="117">
        <v>1500.0</v>
      </c>
      <c r="D14" s="117">
        <v>1500.0</v>
      </c>
      <c r="E14" s="117">
        <v>1500.0</v>
      </c>
      <c r="F14" s="117">
        <v>1500.0</v>
      </c>
      <c r="G14" s="117">
        <v>1500.0</v>
      </c>
      <c r="H14" s="117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6" t="str">
        <f>IFERROR(__xludf.DUMMYFUNCTION("IMPORTRANGE(""https://docs.google.com/spreadsheets/d/1vsTcEcugRZXGU84Ng3dXvNCAOD3CAaUTEbnnM7tyUJg/edit?usp=sharing"",""主食一覧!A1"")"),"2. 主食一覧")</f>
        <v>2. 主食一覧</v>
      </c>
      <c r="B1" s="93"/>
      <c r="C1" s="93"/>
      <c r="D1" s="93"/>
      <c r="E1" s="93"/>
      <c r="F1" s="93"/>
      <c r="G1" s="93"/>
      <c r="H1" s="93"/>
    </row>
    <row r="2" ht="22.5" customHeight="1">
      <c r="A2" s="5" t="str">
        <f>IFERROR(__xludf.DUMMYFUNCTION("IMPORTRANGE(""https://docs.google.com/spreadsheets/d/1vsTcEcugRZXGU84Ng3dXvNCAOD3CAaUTEbnnM7tyUJg/edit?usp=sharing"",""主食一覧!A2"")"),"主食名称")</f>
        <v>主食名称</v>
      </c>
      <c r="B2" s="7" t="s">
        <v>1</v>
      </c>
      <c r="C2" s="7" t="s">
        <v>2</v>
      </c>
      <c r="D2" s="7" t="s">
        <v>3</v>
      </c>
      <c r="E2" s="7" t="s">
        <v>4</v>
      </c>
      <c r="F2" s="7"/>
      <c r="G2" s="7"/>
      <c r="H2" s="10"/>
    </row>
    <row r="3" ht="67.5" customHeight="1">
      <c r="A3" s="5" t="str">
        <f>IFERROR(__xludf.DUMMYFUNCTION("IMPORTRANGE(""https://docs.google.com/spreadsheets/d/1vsTcEcugRZXGU84Ng3dXvNCAOD3CAaUTEbnnM7tyUJg/edit?usp=sharing"",""主食一覧!A3"")"),"画像")</f>
        <v>画像</v>
      </c>
      <c r="B3" s="13"/>
      <c r="C3" s="13"/>
      <c r="D3" s="13"/>
      <c r="E3" s="13"/>
      <c r="F3" s="13"/>
      <c r="G3" s="13"/>
      <c r="H3" s="13"/>
    </row>
    <row r="4" ht="45.0" customHeight="1">
      <c r="A4" s="5" t="str">
        <f>IFERROR(__xludf.DUMMYFUNCTION("IMPORTRANGE(""https://docs.google.com/spreadsheets/d/1vsTcEcugRZXGU84Ng3dXvNCAOD3CAaUTEbnnM7tyUJg/edit?usp=sharing"",""主食一覧!A4"")"),"内容")</f>
        <v>内容</v>
      </c>
      <c r="B4" s="18" t="s">
        <v>14</v>
      </c>
      <c r="C4" s="18" t="s">
        <v>15</v>
      </c>
      <c r="D4" s="18" t="s">
        <v>17</v>
      </c>
      <c r="E4" s="18" t="s">
        <v>19</v>
      </c>
      <c r="F4" s="18"/>
      <c r="G4" s="18"/>
      <c r="H4" s="22"/>
    </row>
    <row r="5" ht="22.5" customHeight="1">
      <c r="A5" s="5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7"/>
      <c r="C5" s="107"/>
      <c r="D5" s="107"/>
      <c r="E5" s="107"/>
      <c r="F5" s="107"/>
      <c r="G5" s="107"/>
      <c r="H5" s="107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9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3"/>
      <c r="C1" s="93"/>
      <c r="D1" s="93"/>
      <c r="E1" s="93"/>
      <c r="F1" s="110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3"/>
      <c r="H1" s="93"/>
    </row>
    <row r="2" ht="30.0" customHeight="1">
      <c r="A2" s="1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7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7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7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7" t="str">
        <f>IFERROR(__xludf.DUMMYFUNCTION("IMPORTRANGE(""https://docs.google.com/spreadsheets/d/1vsTcEcugRZXGU84Ng3dXvNCAOD3CAaUTEbnnM7tyUJg/edit?usp=sharing"",""水分とろみの基準・水分ゼリー!E2"")"),"")</f>
        <v/>
      </c>
      <c r="F2" s="2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7" t="s">
        <v>20</v>
      </c>
      <c r="H2" s="29"/>
    </row>
    <row r="3" ht="22.5" customHeight="1">
      <c r="A3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2" t="s">
        <v>21</v>
      </c>
      <c r="C3" s="33"/>
      <c r="D3" s="32" t="s">
        <v>21</v>
      </c>
      <c r="E3" s="33"/>
      <c r="F3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2" t="s">
        <v>23</v>
      </c>
      <c r="H3" s="33"/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8" t="s">
        <v>64</v>
      </c>
      <c r="C4" s="38" t="s">
        <v>64</v>
      </c>
      <c r="D4" s="38" t="s">
        <v>64</v>
      </c>
      <c r="E4" s="38" t="s">
        <v>64</v>
      </c>
      <c r="F4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8"/>
      <c r="H4" s="39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2" t="s">
        <v>64</v>
      </c>
      <c r="C5" s="42" t="s">
        <v>64</v>
      </c>
      <c r="D5" s="42" t="s">
        <v>64</v>
      </c>
      <c r="E5" s="42" t="s">
        <v>64</v>
      </c>
      <c r="F5" s="40" t="s">
        <v>25</v>
      </c>
      <c r="G5" s="42"/>
      <c r="H5" s="43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1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3"/>
      <c r="C1" s="93"/>
      <c r="D1" s="93"/>
      <c r="E1" s="93"/>
      <c r="F1" s="11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3"/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3" t="s">
        <v>39</v>
      </c>
      <c r="C2" s="53"/>
      <c r="D2" s="53"/>
      <c r="E2" s="54"/>
      <c r="F2" s="55" t="s">
        <v>41</v>
      </c>
      <c r="G2" s="120"/>
    </row>
    <row r="3" ht="22.5" customHeight="1">
      <c r="A3" s="59"/>
      <c r="B3" s="53" t="s">
        <v>42</v>
      </c>
      <c r="C3" s="53"/>
      <c r="D3" s="53"/>
      <c r="E3" s="54"/>
      <c r="F3" s="60" t="s">
        <v>46</v>
      </c>
      <c r="G3" s="61"/>
    </row>
    <row r="4" ht="22.5" customHeight="1">
      <c r="A4" s="62"/>
      <c r="B4" s="53" t="s">
        <v>48</v>
      </c>
      <c r="C4" s="53"/>
      <c r="D4" s="65"/>
      <c r="E4" s="54"/>
      <c r="F4" s="67"/>
      <c r="G4" s="71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6" t="s">
        <v>47</v>
      </c>
      <c r="B1" s="69"/>
      <c r="C1" s="69" t="s">
        <v>54</v>
      </c>
      <c r="D1" s="72"/>
      <c r="E1" s="72"/>
      <c r="F1" s="72"/>
      <c r="G1" s="72"/>
      <c r="H1" s="7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11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5" t="s">
        <v>6</v>
      </c>
      <c r="C4" s="125" t="s">
        <v>7</v>
      </c>
      <c r="D4" s="125" t="s">
        <v>8</v>
      </c>
      <c r="E4" s="125" t="s">
        <v>10</v>
      </c>
      <c r="F4" s="125" t="s">
        <v>11</v>
      </c>
      <c r="G4" s="125" t="s">
        <v>12</v>
      </c>
      <c r="H4" s="125"/>
    </row>
    <row r="5" ht="22.5" customHeight="1">
      <c r="A5" s="11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6" t="s">
        <v>18</v>
      </c>
      <c r="C5" s="126" t="s">
        <v>18</v>
      </c>
      <c r="D5" s="126" t="s">
        <v>18</v>
      </c>
      <c r="E5" s="126" t="s">
        <v>18</v>
      </c>
      <c r="F5" s="126" t="s">
        <v>18</v>
      </c>
      <c r="G5" s="126" t="s">
        <v>18</v>
      </c>
      <c r="H5" s="126"/>
    </row>
    <row r="6" ht="67.5" customHeight="1">
      <c r="A6" s="28" t="str">
        <f>IFERROR(__xludf.DUMMYFUNCTION("IMPORTRANGE(""https://docs.google.com/spreadsheets/d/1vsTcEcugRZXGU84Ng3dXvNCAOD3CAaUTEbnnM7tyUJg/edit?usp=sharing"",""おかず形態一覧表!A4"")"),"画像")</f>
        <v>画像</v>
      </c>
      <c r="B6" s="35" t="str">
        <f>'おかず形態一覧表'!B4</f>
        <v/>
      </c>
      <c r="C6" s="35" t="str">
        <f>'おかず形態一覧表'!C4</f>
        <v/>
      </c>
      <c r="D6" s="35" t="str">
        <f>'おかず形態一覧表'!D4</f>
        <v/>
      </c>
      <c r="E6" s="35" t="str">
        <f>'おかず形態一覧表'!E4</f>
        <v/>
      </c>
      <c r="F6" s="35" t="str">
        <f>'おかず形態一覧表'!F4</f>
        <v/>
      </c>
      <c r="G6" s="35" t="str">
        <f>'おかず形態一覧表'!G4</f>
        <v/>
      </c>
      <c r="H6" s="35" t="str">
        <f>'おかず形態一覧表'!H4</f>
        <v/>
      </c>
    </row>
    <row r="7" ht="22.5" customHeight="1">
      <c r="A7" s="11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6" t="s">
        <v>22</v>
      </c>
      <c r="C7" s="126" t="s">
        <v>22</v>
      </c>
      <c r="D7" s="126" t="s">
        <v>22</v>
      </c>
      <c r="E7" s="126" t="s">
        <v>22</v>
      </c>
      <c r="F7" s="126" t="s">
        <v>22</v>
      </c>
      <c r="G7" s="126" t="s">
        <v>22</v>
      </c>
      <c r="H7" s="126"/>
    </row>
    <row r="8" ht="67.5" customHeight="1">
      <c r="A8" s="28" t="str">
        <f>IFERROR(__xludf.DUMMYFUNCTION("IMPORTRANGE(""https://docs.google.com/spreadsheets/d/1vsTcEcugRZXGU84Ng3dXvNCAOD3CAaUTEbnnM7tyUJg/edit?usp=sharing"",""おかず形態一覧表!A6"")"),"画像")</f>
        <v>画像</v>
      </c>
      <c r="B8" s="35" t="str">
        <f>'おかず形態一覧表'!B6</f>
        <v/>
      </c>
      <c r="C8" s="35" t="str">
        <f>'おかず形態一覧表'!C6</f>
        <v/>
      </c>
      <c r="D8" s="35" t="str">
        <f>'おかず形態一覧表'!D6</f>
        <v/>
      </c>
      <c r="E8" s="35" t="str">
        <f>'おかず形態一覧表'!E6</f>
        <v/>
      </c>
      <c r="F8" s="35" t="str">
        <f>'おかず形態一覧表'!F6</f>
        <v/>
      </c>
      <c r="G8" s="35" t="str">
        <f>'おかず形態一覧表'!G6</f>
        <v/>
      </c>
      <c r="H8" s="35" t="str">
        <f>'おかず形態一覧表'!H6</f>
        <v/>
      </c>
    </row>
    <row r="9" ht="22.5" customHeight="1">
      <c r="A9" s="11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6" t="s">
        <v>24</v>
      </c>
      <c r="C9" s="126" t="s">
        <v>24</v>
      </c>
      <c r="D9" s="126" t="s">
        <v>24</v>
      </c>
      <c r="E9" s="126" t="s">
        <v>24</v>
      </c>
      <c r="F9" s="126" t="s">
        <v>24</v>
      </c>
      <c r="G9" s="126" t="s">
        <v>24</v>
      </c>
      <c r="H9" s="126"/>
    </row>
    <row r="10" ht="67.5" customHeight="1">
      <c r="A10" s="41" t="str">
        <f>IFERROR(__xludf.DUMMYFUNCTION("IMPORTRANGE(""https://docs.google.com/spreadsheets/d/1vsTcEcugRZXGU84Ng3dXvNCAOD3CAaUTEbnnM7tyUJg/edit?usp=sharing"",""おかず形態一覧表!A8"")"),"画像")</f>
        <v>画像</v>
      </c>
      <c r="B10" s="44" t="str">
        <f>'おかず形態一覧表'!B8</f>
        <v/>
      </c>
      <c r="C10" s="44" t="str">
        <f>'おかず形態一覧表'!C8</f>
        <v/>
      </c>
      <c r="D10" s="44" t="str">
        <f>'おかず形態一覧表'!D8</f>
        <v/>
      </c>
      <c r="E10" s="44" t="str">
        <f>'おかず形態一覧表'!E8</f>
        <v/>
      </c>
      <c r="F10" s="44" t="str">
        <f>'おかず形態一覧表'!F8</f>
        <v/>
      </c>
      <c r="G10" s="44" t="str">
        <f>'おかず形態一覧表'!G8</f>
        <v/>
      </c>
      <c r="H10" s="44" t="str">
        <f>'おかず形態一覧表'!H8</f>
        <v/>
      </c>
    </row>
    <row r="11" ht="112.5" customHeight="1">
      <c r="A11" s="41" t="str">
        <f>IFERROR(__xludf.DUMMYFUNCTION("IMPORTRANGE(""https://docs.google.com/spreadsheets/d/1vsTcEcugRZXGU84Ng3dXvNCAOD3CAaUTEbnnM7tyUJg/edit?usp=sharing"",""おかず形態一覧表!A9"")"),"内容")</f>
        <v>内容</v>
      </c>
      <c r="B11" s="128" t="s">
        <v>26</v>
      </c>
      <c r="C11" s="128" t="s">
        <v>27</v>
      </c>
      <c r="D11" s="128" t="s">
        <v>28</v>
      </c>
      <c r="E11" s="128" t="s">
        <v>29</v>
      </c>
      <c r="F11" s="128" t="s">
        <v>30</v>
      </c>
      <c r="G11" s="128" t="s">
        <v>31</v>
      </c>
      <c r="H11" s="128"/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8" t="s">
        <v>32</v>
      </c>
      <c r="C12" s="48" t="s">
        <v>7</v>
      </c>
      <c r="D12" s="48" t="s">
        <v>33</v>
      </c>
      <c r="E12" s="48" t="s">
        <v>34</v>
      </c>
      <c r="F12" s="48" t="s">
        <v>35</v>
      </c>
      <c r="G12" s="48" t="s">
        <v>36</v>
      </c>
      <c r="H12" s="48"/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1"/>
      <c r="C13" s="48"/>
      <c r="D13" s="48"/>
      <c r="E13" s="48" t="s">
        <v>37</v>
      </c>
      <c r="F13" s="48" t="s">
        <v>38</v>
      </c>
      <c r="G13" s="48" t="s">
        <v>40</v>
      </c>
      <c r="H13" s="48"/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34"/>
      <c r="C14" s="136"/>
      <c r="D14" s="136"/>
      <c r="E14" s="136" t="s">
        <v>43</v>
      </c>
      <c r="F14" s="136" t="s">
        <v>44</v>
      </c>
      <c r="G14" s="136" t="s">
        <v>45</v>
      </c>
      <c r="H14" s="136"/>
    </row>
    <row r="15" ht="22.5" customHeight="1">
      <c r="A15" s="6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38" t="s">
        <v>49</v>
      </c>
      <c r="C15" s="138" t="s">
        <v>50</v>
      </c>
      <c r="D15" s="138" t="s">
        <v>51</v>
      </c>
      <c r="E15" s="138" t="s">
        <v>51</v>
      </c>
      <c r="F15" s="138" t="s">
        <v>52</v>
      </c>
      <c r="G15" s="138" t="s">
        <v>53</v>
      </c>
      <c r="H15" s="138"/>
    </row>
    <row r="16" ht="22.5" customHeight="1">
      <c r="A16" s="68"/>
      <c r="B16" s="117">
        <v>1500.0</v>
      </c>
      <c r="C16" s="117">
        <v>1500.0</v>
      </c>
      <c r="D16" s="117">
        <v>1500.0</v>
      </c>
      <c r="E16" s="117">
        <v>1500.0</v>
      </c>
      <c r="F16" s="117">
        <v>1500.0</v>
      </c>
      <c r="G16" s="117">
        <v>1500.0</v>
      </c>
      <c r="H16" s="117"/>
    </row>
    <row r="17" ht="7.5" customHeight="1"/>
    <row r="18" ht="22.5" customHeight="1">
      <c r="A18" s="12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2"/>
    </row>
    <row r="19" ht="22.5" customHeight="1">
      <c r="A19" s="5" t="str">
        <f>IFERROR(__xludf.DUMMYFUNCTION("IMPORTRANGE(""https://docs.google.com/spreadsheets/d/1vsTcEcugRZXGU84Ng3dXvNCAOD3CAaUTEbnnM7tyUJg/edit?usp=sharing"",""主食一覧!A2"")"),"主食名称")</f>
        <v>主食名称</v>
      </c>
      <c r="B19" s="7" t="s">
        <v>1</v>
      </c>
      <c r="C19" s="7" t="s">
        <v>2</v>
      </c>
      <c r="D19" s="7" t="s">
        <v>3</v>
      </c>
      <c r="E19" s="7" t="s">
        <v>4</v>
      </c>
      <c r="F19" s="7"/>
      <c r="G19" s="7"/>
      <c r="H19" s="10"/>
    </row>
    <row r="20" ht="67.5" customHeight="1">
      <c r="A20" s="5" t="str">
        <f>IFERROR(__xludf.DUMMYFUNCTION("IMPORTRANGE(""https://docs.google.com/spreadsheets/d/1vsTcEcugRZXGU84Ng3dXvNCAOD3CAaUTEbnnM7tyUJg/edit?usp=sharing"",""主食一覧!A3"")"),"画像")</f>
        <v>画像</v>
      </c>
      <c r="B20" s="13" t="str">
        <f>'主食一覧'!B3</f>
        <v/>
      </c>
      <c r="C20" s="13" t="str">
        <f>'主食一覧'!C3</f>
        <v/>
      </c>
      <c r="D20" s="13" t="str">
        <f>'主食一覧'!D3</f>
        <v/>
      </c>
      <c r="E20" s="13" t="str">
        <f>'主食一覧'!E3</f>
        <v/>
      </c>
      <c r="F20" s="13" t="str">
        <f>'主食一覧'!F3</f>
        <v/>
      </c>
      <c r="G20" s="13" t="str">
        <f>'主食一覧'!G3</f>
        <v/>
      </c>
      <c r="H20" s="13" t="str">
        <f>'主食一覧'!H3</f>
        <v/>
      </c>
    </row>
    <row r="21" ht="45.0" customHeight="1">
      <c r="A21" s="5" t="str">
        <f>IFERROR(__xludf.DUMMYFUNCTION("IMPORTRANGE(""https://docs.google.com/spreadsheets/d/1vsTcEcugRZXGU84Ng3dXvNCAOD3CAaUTEbnnM7tyUJg/edit?usp=sharing"",""主食一覧!A4"")"),"内容")</f>
        <v>内容</v>
      </c>
      <c r="B21" s="150" t="s">
        <v>14</v>
      </c>
      <c r="C21" s="150" t="s">
        <v>15</v>
      </c>
      <c r="D21" s="150" t="s">
        <v>17</v>
      </c>
      <c r="E21" s="150" t="s">
        <v>19</v>
      </c>
      <c r="F21" s="150"/>
      <c r="G21" s="150"/>
      <c r="H21" s="123"/>
    </row>
    <row r="22" ht="22.5" customHeight="1">
      <c r="A22" s="5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7"/>
      <c r="C22" s="107"/>
      <c r="D22" s="107"/>
      <c r="E22" s="107"/>
      <c r="F22" s="107"/>
      <c r="G22" s="107"/>
      <c r="H22" s="107"/>
    </row>
    <row r="23" ht="7.5" customHeight="1"/>
    <row r="24" ht="22.5" customHeight="1">
      <c r="A24" s="6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1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7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7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7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7" t="str">
        <f>IFERROR(__xludf.DUMMYFUNCTION("IMPORTRANGE(""https://docs.google.com/spreadsheets/d/1vsTcEcugRZXGU84Ng3dXvNCAOD3CAaUTEbnnM7tyUJg/edit?usp=sharing"",""水分とろみの基準・水分ゼリー!E2"")"),"")</f>
        <v/>
      </c>
      <c r="F25" s="2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7" t="s">
        <v>20</v>
      </c>
      <c r="H25" s="29"/>
    </row>
    <row r="26" ht="22.5" customHeight="1">
      <c r="A26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2" t="s">
        <v>21</v>
      </c>
      <c r="C26" s="33"/>
      <c r="D26" s="32" t="s">
        <v>21</v>
      </c>
      <c r="E26" s="33"/>
      <c r="F26" s="34" t="s">
        <v>66</v>
      </c>
      <c r="G26" s="32" t="s">
        <v>23</v>
      </c>
      <c r="H26" s="33"/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8"/>
      <c r="C27" s="39"/>
      <c r="D27" s="38"/>
      <c r="E27" s="39"/>
      <c r="F27" s="34" t="s">
        <v>67</v>
      </c>
      <c r="G27" s="38"/>
      <c r="H27" s="39"/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7"/>
      <c r="C28" s="158"/>
      <c r="D28" s="157"/>
      <c r="E28" s="158"/>
      <c r="F28" s="40" t="s">
        <v>25</v>
      </c>
      <c r="G28" s="159"/>
      <c r="H28" s="160"/>
    </row>
    <row r="29" ht="7.5" customHeight="1"/>
    <row r="30" ht="22.5" customHeight="1">
      <c r="A30" s="129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0"/>
      <c r="F30" s="131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2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3" t="s">
        <v>39</v>
      </c>
      <c r="C31" s="53"/>
      <c r="D31" s="53"/>
      <c r="E31" s="54"/>
      <c r="F31" s="161" t="s">
        <v>41</v>
      </c>
      <c r="G31" s="162"/>
      <c r="H31" s="137"/>
    </row>
    <row r="32" ht="22.5" customHeight="1">
      <c r="A32" s="59"/>
      <c r="B32" s="53" t="s">
        <v>42</v>
      </c>
      <c r="C32" s="53"/>
      <c r="D32" s="53"/>
      <c r="E32" s="65"/>
      <c r="F32" s="60" t="s">
        <v>46</v>
      </c>
      <c r="G32" s="140"/>
      <c r="H32" s="61"/>
    </row>
    <row r="33" ht="22.5" customHeight="1">
      <c r="A33" s="62"/>
      <c r="B33" s="53" t="s">
        <v>48</v>
      </c>
      <c r="C33" s="53"/>
      <c r="D33" s="65"/>
      <c r="E33" s="65"/>
      <c r="F33" s="67"/>
      <c r="G33" s="141"/>
      <c r="H33" s="71"/>
    </row>
    <row r="34" ht="7.5" customHeight="1"/>
    <row r="35" ht="22.5" customHeight="1">
      <c r="A35" s="142" t="str">
        <f>IFERROR(__xludf.DUMMYFUNCTION("IMPORTRANGE(""https://docs.google.com/spreadsheets/d/1vsTcEcugRZXGU84Ng3dXvNCAOD3CAaUTEbnnM7tyUJg/edit?usp=sharing"",""施設概要!A1"")"),"施設概要")</f>
        <v>施設概要</v>
      </c>
      <c r="B35" s="143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99" t="s">
        <v>0</v>
      </c>
      <c r="C36" s="145"/>
      <c r="D36" s="146"/>
      <c r="E36" s="163" t="s">
        <v>5</v>
      </c>
      <c r="F36" s="148"/>
      <c r="G36" s="148"/>
      <c r="H36" s="149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99" t="s">
        <v>9</v>
      </c>
      <c r="C37" s="145"/>
      <c r="D37" s="146"/>
      <c r="E37" s="151"/>
      <c r="H37" s="152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99" t="s">
        <v>13</v>
      </c>
      <c r="C38" s="145"/>
      <c r="D38" s="146"/>
      <c r="E38" s="151"/>
      <c r="H38" s="152"/>
    </row>
    <row r="39" ht="22.5" customHeight="1">
      <c r="A39" s="100" t="str">
        <f>IFERROR(__xludf.DUMMYFUNCTION("IMPORTRANGE(""https://docs.google.com/spreadsheets/d/1vsTcEcugRZXGU84Ng3dXvNCAOD3CAaUTEbnnM7tyUJg/edit?usp=sharing"",""施設概要!A5"")"),"FAX")</f>
        <v>FAX</v>
      </c>
      <c r="B39" s="99" t="s">
        <v>16</v>
      </c>
      <c r="C39" s="145"/>
      <c r="D39" s="146"/>
      <c r="E39" s="151"/>
      <c r="H39" s="152"/>
    </row>
    <row r="40" ht="22.5" customHeight="1">
      <c r="A40" s="103" t="str">
        <f>IFERROR(__xludf.DUMMYFUNCTION("IMPORTRANGE(""https://docs.google.com/spreadsheets/d/1vsTcEcugRZXGU84Ng3dXvNCAOD3CAaUTEbnnM7tyUJg/edit?usp=sharing"",""施設概要!A6"")"),"更新日")</f>
        <v>更新日</v>
      </c>
      <c r="B40" s="164">
        <v>45768.7273397338</v>
      </c>
      <c r="C40" s="145"/>
      <c r="D40" s="146"/>
      <c r="E40" s="154"/>
      <c r="F40" s="155"/>
      <c r="G40" s="155"/>
      <c r="H40" s="156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11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4" t="s">
        <v>6</v>
      </c>
      <c r="C2" s="14" t="s">
        <v>7</v>
      </c>
      <c r="D2" s="14" t="s">
        <v>8</v>
      </c>
      <c r="E2" s="14" t="s">
        <v>10</v>
      </c>
      <c r="F2" s="14" t="s">
        <v>11</v>
      </c>
      <c r="G2" s="14" t="s">
        <v>12</v>
      </c>
      <c r="H2" s="14"/>
    </row>
    <row r="3" ht="18.75" customHeight="1">
      <c r="A3" s="19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0" t="s">
        <v>18</v>
      </c>
      <c r="C3" s="20" t="s">
        <v>18</v>
      </c>
      <c r="D3" s="20" t="s">
        <v>18</v>
      </c>
      <c r="E3" s="20" t="s">
        <v>18</v>
      </c>
      <c r="F3" s="20" t="s">
        <v>18</v>
      </c>
      <c r="G3" s="20" t="s">
        <v>18</v>
      </c>
      <c r="H3" s="20"/>
    </row>
    <row r="4" ht="67.5" customHeight="1">
      <c r="A4" s="28" t="str">
        <f>IFERROR(__xludf.DUMMYFUNCTION("IMPORTRANGE(""https://docs.google.com/spreadsheets/d/1vsTcEcugRZXGU84Ng3dXvNCAOD3CAaUTEbnnM7tyUJg/edit?usp=sharing"",""おかず形態一覧表!A4"")"),"画像")</f>
        <v>画像</v>
      </c>
      <c r="B4" s="31"/>
      <c r="C4" s="31"/>
      <c r="D4" s="31"/>
      <c r="E4" s="31"/>
      <c r="F4" s="31"/>
      <c r="G4" s="31"/>
      <c r="H4" s="31"/>
    </row>
    <row r="5" ht="18.75" customHeight="1">
      <c r="A5" s="19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20" t="s">
        <v>22</v>
      </c>
      <c r="C5" s="20" t="s">
        <v>22</v>
      </c>
      <c r="D5" s="20" t="s">
        <v>22</v>
      </c>
      <c r="E5" s="20" t="s">
        <v>22</v>
      </c>
      <c r="F5" s="20" t="s">
        <v>22</v>
      </c>
      <c r="G5" s="20" t="s">
        <v>22</v>
      </c>
      <c r="H5" s="20"/>
    </row>
    <row r="6" ht="67.5" customHeight="1">
      <c r="A6" s="28" t="str">
        <f>IFERROR(__xludf.DUMMYFUNCTION("IMPORTRANGE(""https://docs.google.com/spreadsheets/d/1vsTcEcugRZXGU84Ng3dXvNCAOD3CAaUTEbnnM7tyUJg/edit?usp=sharing"",""おかず形態一覧表!A6"")"),"画像")</f>
        <v>画像</v>
      </c>
      <c r="B6" s="35"/>
      <c r="C6" s="31"/>
      <c r="D6" s="31"/>
      <c r="E6" s="31"/>
      <c r="F6" s="31"/>
      <c r="G6" s="31"/>
      <c r="H6" s="31"/>
    </row>
    <row r="7" ht="18.75" customHeight="1">
      <c r="A7" s="19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20" t="s">
        <v>24</v>
      </c>
      <c r="C7" s="20" t="s">
        <v>24</v>
      </c>
      <c r="D7" s="20" t="s">
        <v>24</v>
      </c>
      <c r="E7" s="20" t="s">
        <v>24</v>
      </c>
      <c r="F7" s="20" t="s">
        <v>24</v>
      </c>
      <c r="G7" s="20" t="s">
        <v>24</v>
      </c>
      <c r="H7" s="20"/>
    </row>
    <row r="8" ht="67.5" customHeight="1">
      <c r="A8" s="41" t="str">
        <f>IFERROR(__xludf.DUMMYFUNCTION("IMPORTRANGE(""https://docs.google.com/spreadsheets/d/1vsTcEcugRZXGU84Ng3dXvNCAOD3CAaUTEbnnM7tyUJg/edit?usp=sharing"",""おかず形態一覧表!A8"")"),"画像")</f>
        <v>画像</v>
      </c>
      <c r="B8" s="44"/>
      <c r="C8" s="45"/>
      <c r="D8" s="45"/>
      <c r="E8" s="45"/>
      <c r="F8" s="45"/>
      <c r="G8" s="45"/>
      <c r="H8" s="45"/>
    </row>
    <row r="9" ht="112.5" customHeight="1">
      <c r="A9" s="41" t="str">
        <f>IFERROR(__xludf.DUMMYFUNCTION("IMPORTRANGE(""https://docs.google.com/spreadsheets/d/1vsTcEcugRZXGU84Ng3dXvNCAOD3CAaUTEbnnM7tyUJg/edit?usp=sharing"",""おかず形態一覧表!A9"")"),"内容")</f>
        <v>内容</v>
      </c>
      <c r="B9" s="46" t="s">
        <v>26</v>
      </c>
      <c r="C9" s="46" t="s">
        <v>27</v>
      </c>
      <c r="D9" s="46" t="s">
        <v>28</v>
      </c>
      <c r="E9" s="46" t="s">
        <v>29</v>
      </c>
      <c r="F9" s="46" t="s">
        <v>30</v>
      </c>
      <c r="G9" s="46" t="s">
        <v>31</v>
      </c>
      <c r="H9" s="46"/>
    </row>
    <row r="10" ht="45.0" customHeight="1">
      <c r="A10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8" t="s">
        <v>32</v>
      </c>
      <c r="C10" s="48" t="s">
        <v>7</v>
      </c>
      <c r="D10" s="48" t="s">
        <v>33</v>
      </c>
      <c r="E10" s="48" t="s">
        <v>34</v>
      </c>
      <c r="F10" s="48" t="s">
        <v>35</v>
      </c>
      <c r="G10" s="48" t="s">
        <v>36</v>
      </c>
      <c r="H10" s="48"/>
    </row>
    <row r="11" ht="45.0" customHeight="1">
      <c r="A11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51"/>
      <c r="C11" s="48"/>
      <c r="D11" s="48"/>
      <c r="E11" s="48" t="s">
        <v>37</v>
      </c>
      <c r="F11" s="48" t="s">
        <v>38</v>
      </c>
      <c r="G11" s="48" t="s">
        <v>40</v>
      </c>
      <c r="H11" s="48"/>
    </row>
    <row r="12" ht="22.5" customHeight="1">
      <c r="A12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6"/>
      <c r="C12" s="58"/>
      <c r="D12" s="58"/>
      <c r="E12" s="58" t="s">
        <v>43</v>
      </c>
      <c r="F12" s="58" t="s">
        <v>44</v>
      </c>
      <c r="G12" s="58" t="s">
        <v>45</v>
      </c>
      <c r="H12" s="58"/>
    </row>
    <row r="13" ht="22.5" customHeight="1">
      <c r="A13" s="6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64" t="s">
        <v>49</v>
      </c>
      <c r="C13" s="64" t="s">
        <v>50</v>
      </c>
      <c r="D13" s="64" t="s">
        <v>51</v>
      </c>
      <c r="E13" s="64" t="s">
        <v>51</v>
      </c>
      <c r="F13" s="64" t="s">
        <v>52</v>
      </c>
      <c r="G13" s="64" t="s">
        <v>53</v>
      </c>
      <c r="H13" s="64"/>
    </row>
    <row r="14" ht="22.5" customHeight="1">
      <c r="A14" s="68"/>
      <c r="B14" s="70">
        <v>1500.0</v>
      </c>
      <c r="C14" s="70">
        <v>1500.0</v>
      </c>
      <c r="D14" s="70">
        <v>1500.0</v>
      </c>
      <c r="E14" s="70">
        <v>1500.0</v>
      </c>
      <c r="F14" s="70">
        <v>1500.0</v>
      </c>
      <c r="G14" s="70">
        <v>1500.0</v>
      </c>
      <c r="H14" s="70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5" t="str">
        <f>IFERROR(__xludf.DUMMYFUNCTION("IMPORTRANGE(""https://docs.google.com/spreadsheets/d/1vsTcEcugRZXGU84Ng3dXvNCAOD3CAaUTEbnnM7tyUJg/edit?usp=sharing"",""主食一覧!A2"")"),"主食名称")</f>
        <v>主食名称</v>
      </c>
      <c r="B2" s="7" t="s">
        <v>1</v>
      </c>
      <c r="C2" s="7" t="s">
        <v>2</v>
      </c>
      <c r="D2" s="7" t="s">
        <v>3</v>
      </c>
      <c r="E2" s="7" t="s">
        <v>4</v>
      </c>
      <c r="F2" s="7"/>
      <c r="G2" s="7"/>
      <c r="H2" s="10"/>
    </row>
    <row r="3" ht="67.5" customHeight="1">
      <c r="A3" s="5" t="str">
        <f>IFERROR(__xludf.DUMMYFUNCTION("IMPORTRANGE(""https://docs.google.com/spreadsheets/d/1vsTcEcugRZXGU84Ng3dXvNCAOD3CAaUTEbnnM7tyUJg/edit?usp=sharing"",""主食一覧!A3"")"),"画像")</f>
        <v>画像</v>
      </c>
      <c r="B3" s="13"/>
      <c r="C3" s="13"/>
      <c r="D3" s="13"/>
      <c r="E3" s="13"/>
      <c r="F3" s="13"/>
      <c r="G3" s="13"/>
      <c r="H3" s="13"/>
    </row>
    <row r="4" ht="45.0" customHeight="1">
      <c r="A4" s="5" t="str">
        <f>IFERROR(__xludf.DUMMYFUNCTION("IMPORTRANGE(""https://docs.google.com/spreadsheets/d/1vsTcEcugRZXGU84Ng3dXvNCAOD3CAaUTEbnnM7tyUJg/edit?usp=sharing"",""主食一覧!A4"")"),"内容")</f>
        <v>内容</v>
      </c>
      <c r="B4" s="18" t="s">
        <v>14</v>
      </c>
      <c r="C4" s="18" t="s">
        <v>15</v>
      </c>
      <c r="D4" s="18" t="s">
        <v>17</v>
      </c>
      <c r="E4" s="18" t="s">
        <v>19</v>
      </c>
      <c r="F4" s="18"/>
      <c r="G4" s="18"/>
      <c r="H4" s="22"/>
    </row>
    <row r="5" ht="22.5" customHeight="1">
      <c r="A5" s="5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6"/>
      <c r="C5" s="26"/>
      <c r="D5" s="26"/>
      <c r="E5" s="26"/>
      <c r="F5" s="26"/>
      <c r="G5" s="26"/>
      <c r="H5" s="2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7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7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7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7" t="str">
        <f>IFERROR(__xludf.DUMMYFUNCTION("IMPORTRANGE(""https://docs.google.com/spreadsheets/d/1vsTcEcugRZXGU84Ng3dXvNCAOD3CAaUTEbnnM7tyUJg/edit?usp=sharing"",""水分とろみの基準・水分ゼリー!E2"")"),"")</f>
        <v/>
      </c>
      <c r="F2" s="2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7" t="s">
        <v>20</v>
      </c>
      <c r="H2" s="29"/>
    </row>
    <row r="3" ht="22.5" customHeight="1">
      <c r="A3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2" t="s">
        <v>21</v>
      </c>
      <c r="C3" s="33"/>
      <c r="D3" s="32" t="s">
        <v>21</v>
      </c>
      <c r="E3" s="33"/>
      <c r="F3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2" t="s">
        <v>23</v>
      </c>
      <c r="H3" s="33"/>
    </row>
    <row r="4" ht="22.5" customHeight="1">
      <c r="A4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6"/>
      <c r="C4" s="36"/>
      <c r="D4" s="36"/>
      <c r="E4" s="37"/>
      <c r="F4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8"/>
      <c r="H4" s="39"/>
    </row>
    <row r="5" ht="22.5" customHeight="1">
      <c r="A5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2"/>
      <c r="C5" s="43"/>
      <c r="D5" s="42"/>
      <c r="E5" s="43"/>
      <c r="F5" s="40" t="s">
        <v>25</v>
      </c>
      <c r="G5" s="42"/>
      <c r="H5" s="4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49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0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3" t="s">
        <v>39</v>
      </c>
      <c r="C2" s="53"/>
      <c r="D2" s="53"/>
      <c r="E2" s="54"/>
      <c r="F2" s="55" t="s">
        <v>41</v>
      </c>
      <c r="G2" s="57"/>
    </row>
    <row r="3" ht="22.5" customHeight="1">
      <c r="A3" s="59"/>
      <c r="B3" s="53" t="s">
        <v>42</v>
      </c>
      <c r="C3" s="53"/>
      <c r="D3" s="53"/>
      <c r="E3" s="54"/>
      <c r="F3" s="60" t="s">
        <v>46</v>
      </c>
      <c r="G3" s="61"/>
    </row>
    <row r="4" ht="22.5" customHeight="1">
      <c r="A4" s="62"/>
      <c r="B4" s="53" t="s">
        <v>48</v>
      </c>
      <c r="C4" s="53"/>
      <c r="D4" s="65"/>
      <c r="E4" s="54"/>
      <c r="F4" s="67"/>
      <c r="G4" s="71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6" t="s">
        <v>47</v>
      </c>
      <c r="B1" s="69"/>
      <c r="C1" s="69" t="s">
        <v>54</v>
      </c>
      <c r="D1" s="72"/>
      <c r="E1" s="72"/>
      <c r="F1" s="72"/>
      <c r="G1" s="72"/>
      <c r="H1" s="7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11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6" t="str">
        <f>'おかず形態一覧表'!B2</f>
        <v>常菜</v>
      </c>
      <c r="C4" s="76" t="str">
        <f>'おかず形態一覧表'!C2</f>
        <v>一口大</v>
      </c>
      <c r="D4" s="76" t="str">
        <f>'おかず形態一覧表'!D2</f>
        <v>刻み</v>
      </c>
      <c r="E4" s="76" t="str">
        <f>'おかず形態一覧表'!E2</f>
        <v>極刻み</v>
      </c>
      <c r="F4" s="76" t="str">
        <f>'おかず形態一覧表'!F2</f>
        <v>ムース</v>
      </c>
      <c r="G4" s="76" t="str">
        <f>'おかず形態一覧表'!G2</f>
        <v>ミキサー</v>
      </c>
      <c r="H4" s="76" t="str">
        <f>'おかず形態一覧表'!H2</f>
        <v/>
      </c>
    </row>
    <row r="5" ht="22.5" customHeight="1">
      <c r="A5" s="11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85" t="str">
        <f>'おかず形態一覧表'!B3</f>
        <v>照り焼きチキン</v>
      </c>
      <c r="C5" s="85" t="str">
        <f>'おかず形態一覧表'!C3</f>
        <v>照り焼きチキン</v>
      </c>
      <c r="D5" s="85" t="str">
        <f>'おかず形態一覧表'!D3</f>
        <v>照り焼きチキン</v>
      </c>
      <c r="E5" s="85" t="str">
        <f>'おかず形態一覧表'!E3</f>
        <v>照り焼きチキン</v>
      </c>
      <c r="F5" s="85" t="str">
        <f>'おかず形態一覧表'!F3</f>
        <v>照り焼きチキン</v>
      </c>
      <c r="G5" s="85" t="str">
        <f>'おかず形態一覧表'!G3</f>
        <v>照り焼きチキン</v>
      </c>
      <c r="H5" s="85" t="str">
        <f>'おかず形態一覧表'!H3</f>
        <v/>
      </c>
    </row>
    <row r="6" ht="67.5" customHeight="1">
      <c r="A6" s="28" t="str">
        <f>IFERROR(__xludf.DUMMYFUNCTION("IMPORTRANGE(""https://docs.google.com/spreadsheets/d/1vsTcEcugRZXGU84Ng3dXvNCAOD3CAaUTEbnnM7tyUJg/edit?usp=sharing"",""おかず形態一覧表!A4"")"),"画像")</f>
        <v>画像</v>
      </c>
      <c r="B6" s="35" t="str">
        <f>'おかず形態一覧表'!B4</f>
        <v/>
      </c>
      <c r="C6" s="35" t="str">
        <f>'おかず形態一覧表'!C4</f>
        <v/>
      </c>
      <c r="D6" s="35" t="str">
        <f>'おかず形態一覧表'!D4</f>
        <v/>
      </c>
      <c r="E6" s="35" t="str">
        <f>'おかず形態一覧表'!E4</f>
        <v/>
      </c>
      <c r="F6" s="35" t="str">
        <f>'おかず形態一覧表'!F4</f>
        <v/>
      </c>
      <c r="G6" s="35" t="str">
        <f>'おかず形態一覧表'!G4</f>
        <v/>
      </c>
      <c r="H6" s="35" t="str">
        <f>'おかず形態一覧表'!H4</f>
        <v/>
      </c>
    </row>
    <row r="7" ht="22.5" customHeight="1">
      <c r="A7" s="11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85" t="str">
        <f>'おかず形態一覧表'!B5</f>
        <v>さばのおろし煮</v>
      </c>
      <c r="C7" s="85" t="str">
        <f>'おかず形態一覧表'!C5</f>
        <v>さばのおろし煮</v>
      </c>
      <c r="D7" s="85" t="str">
        <f>'おかず形態一覧表'!D5</f>
        <v>さばのおろし煮</v>
      </c>
      <c r="E7" s="85" t="str">
        <f>'おかず形態一覧表'!E5</f>
        <v>さばのおろし煮</v>
      </c>
      <c r="F7" s="85" t="str">
        <f>'おかず形態一覧表'!F5</f>
        <v>さばのおろし煮</v>
      </c>
      <c r="G7" s="85" t="str">
        <f>'おかず形態一覧表'!G5</f>
        <v>さばのおろし煮</v>
      </c>
      <c r="H7" s="85" t="str">
        <f>'おかず形態一覧表'!H5</f>
        <v/>
      </c>
    </row>
    <row r="8" ht="67.5" customHeight="1">
      <c r="A8" s="28" t="str">
        <f>IFERROR(__xludf.DUMMYFUNCTION("IMPORTRANGE(""https://docs.google.com/spreadsheets/d/1vsTcEcugRZXGU84Ng3dXvNCAOD3CAaUTEbnnM7tyUJg/edit?usp=sharing"",""おかず形態一覧表!A6"")"),"画像")</f>
        <v>画像</v>
      </c>
      <c r="B8" s="35" t="str">
        <f>'おかず形態一覧表'!B6</f>
        <v/>
      </c>
      <c r="C8" s="35" t="str">
        <f>'おかず形態一覧表'!C6</f>
        <v/>
      </c>
      <c r="D8" s="35" t="str">
        <f>'おかず形態一覧表'!D6</f>
        <v/>
      </c>
      <c r="E8" s="35" t="str">
        <f>'おかず形態一覧表'!E6</f>
        <v/>
      </c>
      <c r="F8" s="35" t="str">
        <f>'おかず形態一覧表'!F6</f>
        <v/>
      </c>
      <c r="G8" s="35" t="str">
        <f>'おかず形態一覧表'!G6</f>
        <v/>
      </c>
      <c r="H8" s="35" t="str">
        <f>'おかず形態一覧表'!H6</f>
        <v/>
      </c>
    </row>
    <row r="9" ht="22.5" customHeight="1">
      <c r="A9" s="11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85" t="str">
        <f>'おかず形態一覧表'!B7</f>
        <v>酢味噌和え</v>
      </c>
      <c r="C9" s="85" t="str">
        <f>'おかず形態一覧表'!C7</f>
        <v>酢味噌和え</v>
      </c>
      <c r="D9" s="85" t="str">
        <f>'おかず形態一覧表'!D7</f>
        <v>酢味噌和え</v>
      </c>
      <c r="E9" s="85" t="str">
        <f>'おかず形態一覧表'!E7</f>
        <v>酢味噌和え</v>
      </c>
      <c r="F9" s="85" t="str">
        <f>'おかず形態一覧表'!F7</f>
        <v>酢味噌和え</v>
      </c>
      <c r="G9" s="85" t="str">
        <f>'おかず形態一覧表'!G7</f>
        <v>酢味噌和え</v>
      </c>
      <c r="H9" s="85" t="str">
        <f>'おかず形態一覧表'!H7</f>
        <v/>
      </c>
    </row>
    <row r="10" ht="67.5" customHeight="1">
      <c r="A10" s="41" t="str">
        <f>IFERROR(__xludf.DUMMYFUNCTION("IMPORTRANGE(""https://docs.google.com/spreadsheets/d/1vsTcEcugRZXGU84Ng3dXvNCAOD3CAaUTEbnnM7tyUJg/edit?usp=sharing"",""おかず形態一覧表!A8"")"),"画像")</f>
        <v>画像</v>
      </c>
      <c r="B10" s="44" t="str">
        <f>'おかず形態一覧表'!B8</f>
        <v/>
      </c>
      <c r="C10" s="44" t="str">
        <f>'おかず形態一覧表'!C8</f>
        <v/>
      </c>
      <c r="D10" s="44" t="str">
        <f>'おかず形態一覧表'!D8</f>
        <v/>
      </c>
      <c r="E10" s="44" t="str">
        <f>'おかず形態一覧表'!E8</f>
        <v/>
      </c>
      <c r="F10" s="44" t="str">
        <f>'おかず形態一覧表'!F8</f>
        <v/>
      </c>
      <c r="G10" s="44" t="str">
        <f>'おかず形態一覧表'!G8</f>
        <v/>
      </c>
      <c r="H10" s="44" t="str">
        <f>'おかず形態一覧表'!H8</f>
        <v/>
      </c>
    </row>
    <row r="11" ht="112.5" customHeight="1">
      <c r="A11" s="41" t="str">
        <f>IFERROR(__xludf.DUMMYFUNCTION("IMPORTRANGE(""https://docs.google.com/spreadsheets/d/1vsTcEcugRZXGU84Ng3dXvNCAOD3CAaUTEbnnM7tyUJg/edit?usp=sharing"",""おかず形態一覧表!A9"")"),"内容")</f>
        <v>内容</v>
      </c>
      <c r="B11" s="108" t="str">
        <f>'おかず形態一覧表'!B9</f>
        <v>一般的な食事より若干軟らかめに調理したもの</v>
      </c>
      <c r="C11" s="108" t="str">
        <f>'おかず形態一覧表'!C9</f>
        <v>一口大にカットしたもの（常菜と同じこともあり）</v>
      </c>
      <c r="D11" s="108" t="str">
        <f>'おかず形態一覧表'!D9</f>
        <v>調理後刻んだもの（とろみ付の対応可）</v>
      </c>
      <c r="E11" s="108" t="str">
        <f>'おかず形態一覧表'!E9</f>
        <v>調理後刻みよりさらに細かくきざんだもの（とろみ付の対応可）</v>
      </c>
      <c r="F11" s="108" t="str">
        <f>'おかず形態一覧表'!F9</f>
        <v>舌で押しつぶせる程度のやわらかさのムース状を中心にペースト状の組合せもあり</v>
      </c>
      <c r="G11" s="108" t="str">
        <f>'おかず形態一覧表'!G9</f>
        <v>調理したものをミキサーにかけたもの</v>
      </c>
      <c r="H11" s="108" t="str">
        <f>'おかず形態一覧表'!H9</f>
        <v/>
      </c>
    </row>
    <row r="12" ht="45.0" customHeight="1">
      <c r="A12" s="47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51" t="str">
        <f>'おかず形態一覧表'!B10</f>
        <v>通常の大きさ</v>
      </c>
      <c r="C12" s="51" t="str">
        <f>'おかず形態一覧表'!C10</f>
        <v>一口大</v>
      </c>
      <c r="D12" s="51" t="str">
        <f>'おかず形態一覧表'!D10</f>
        <v>0.5～0.6ｃｍに刻む</v>
      </c>
      <c r="E12" s="51" t="str">
        <f>'おかず形態一覧表'!E10</f>
        <v>0.3ｃｍ程度に細かく刻む</v>
      </c>
      <c r="F12" s="51" t="str">
        <f>'おかず形態一覧表'!F10</f>
        <v>ムース状
ペースト状</v>
      </c>
      <c r="G12" s="51" t="str">
        <f>'おかず形態一覧表'!G10</f>
        <v>ペースト状</v>
      </c>
      <c r="H12" s="51" t="str">
        <f>'おかず形態一覧表'!H10</f>
        <v/>
      </c>
    </row>
    <row r="13" ht="45.0" customHeight="1">
      <c r="A13" s="47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51" t="str">
        <f>'おかず形態一覧表'!B11</f>
        <v/>
      </c>
      <c r="C13" s="51" t="str">
        <f>'おかず形態一覧表'!C11</f>
        <v/>
      </c>
      <c r="D13" s="51" t="str">
        <f>'おかず形態一覧表'!D11</f>
        <v/>
      </c>
      <c r="E13" s="51" t="str">
        <f>'おかず形態一覧表'!E11</f>
        <v>歯茎でつぶせる</v>
      </c>
      <c r="F13" s="51" t="str">
        <f>'おかず形態一覧表'!F11</f>
        <v>舌でつぶせる</v>
      </c>
      <c r="G13" s="51" t="str">
        <f>'おかず形態一覧表'!G11</f>
        <v>噛まなくてよい</v>
      </c>
      <c r="H13" s="51" t="str">
        <f>'おかず形態一覧表'!H11</f>
        <v/>
      </c>
    </row>
    <row r="14" ht="22.5" customHeight="1">
      <c r="A14" s="47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56" t="str">
        <f>'おかず形態一覧表'!B12</f>
        <v/>
      </c>
      <c r="C14" s="56" t="str">
        <f>'おかず形態一覧表'!C12</f>
        <v/>
      </c>
      <c r="D14" s="56" t="str">
        <f>'おかず形態一覧表'!D12</f>
        <v/>
      </c>
      <c r="E14" s="56" t="str">
        <f>'おかず形態一覧表'!E12</f>
        <v>4</v>
      </c>
      <c r="F14" s="56" t="str">
        <f>'おかず形態一覧表'!F12</f>
        <v>3 / 2-2</v>
      </c>
      <c r="G14" s="56" t="str">
        <f>'おかず形態一覧表'!G12</f>
        <v>2-1</v>
      </c>
      <c r="H14" s="56" t="str">
        <f>'おかず形態一覧表'!H12</f>
        <v/>
      </c>
    </row>
    <row r="15" ht="22.5" customHeight="1">
      <c r="A15" s="6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4" t="str">
        <f>'おかず形態一覧表'!B13</f>
        <v>米飯140</v>
      </c>
      <c r="C15" s="114" t="str">
        <f>'おかず形態一覧表'!C13</f>
        <v>米飯140ｇ</v>
      </c>
      <c r="D15" s="114" t="str">
        <f>'おかず形態一覧表'!D13</f>
        <v>全粥300</v>
      </c>
      <c r="E15" s="114" t="str">
        <f>'おかず形態一覧表'!E13</f>
        <v>全粥300</v>
      </c>
      <c r="F15" s="114" t="str">
        <f>'おかず形態一覧表'!F13</f>
        <v>ムース粥300</v>
      </c>
      <c r="G15" s="114" t="str">
        <f>'おかず形態一覧表'!G13</f>
        <v>ミキサー粥300</v>
      </c>
      <c r="H15" s="114" t="str">
        <f>'おかず形態一覧表'!H13</f>
        <v/>
      </c>
    </row>
    <row r="16" ht="22.5" customHeight="1">
      <c r="A16" s="68"/>
      <c r="B16" s="119">
        <f>'おかず形態一覧表'!B14</f>
        <v>1500</v>
      </c>
      <c r="C16" s="119">
        <f>'おかず形態一覧表'!C14</f>
        <v>1500</v>
      </c>
      <c r="D16" s="119">
        <f>'おかず形態一覧表'!D14</f>
        <v>1500</v>
      </c>
      <c r="E16" s="119">
        <f>'おかず形態一覧表'!E14</f>
        <v>1500</v>
      </c>
      <c r="F16" s="119">
        <f>'おかず形態一覧表'!F14</f>
        <v>1500</v>
      </c>
      <c r="G16" s="119">
        <f>'おかず形態一覧表'!G14</f>
        <v>1500</v>
      </c>
      <c r="H16" s="119" t="str">
        <f>'おかず形態一覧表'!H14</f>
        <v/>
      </c>
    </row>
    <row r="17" ht="7.5" customHeight="1"/>
    <row r="18" ht="22.5" customHeight="1">
      <c r="A18" s="121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2"/>
    </row>
    <row r="19" ht="22.5" customHeight="1">
      <c r="A19" s="5" t="str">
        <f>IFERROR(__xludf.DUMMYFUNCTION("IMPORTRANGE(""https://docs.google.com/spreadsheets/d/1vsTcEcugRZXGU84Ng3dXvNCAOD3CAaUTEbnnM7tyUJg/edit?usp=sharing"",""主食一覧!A2"")"),"主食名称")</f>
        <v>主食名称</v>
      </c>
      <c r="B19" s="10" t="str">
        <f>'主食一覧'!B2</f>
        <v>米飯</v>
      </c>
      <c r="C19" s="10" t="str">
        <f>'主食一覧'!C2</f>
        <v>全粥</v>
      </c>
      <c r="D19" s="10" t="str">
        <f>'主食一覧'!D2</f>
        <v>ムース粥</v>
      </c>
      <c r="E19" s="10" t="str">
        <f>'主食一覧'!E2</f>
        <v>ミキサー粥</v>
      </c>
      <c r="F19" s="10" t="str">
        <f>'主食一覧'!F2</f>
        <v/>
      </c>
      <c r="G19" s="10" t="str">
        <f>'主食一覧'!G2</f>
        <v/>
      </c>
      <c r="H19" s="10" t="str">
        <f>'主食一覧'!H2</f>
        <v/>
      </c>
    </row>
    <row r="20" ht="67.5" customHeight="1">
      <c r="A20" s="5" t="str">
        <f>IFERROR(__xludf.DUMMYFUNCTION("IMPORTRANGE(""https://docs.google.com/spreadsheets/d/1vsTcEcugRZXGU84Ng3dXvNCAOD3CAaUTEbnnM7tyUJg/edit?usp=sharing"",""主食一覧!A3"")"),"画像")</f>
        <v>画像</v>
      </c>
      <c r="B20" s="13" t="str">
        <f>'主食一覧'!B3</f>
        <v/>
      </c>
      <c r="C20" s="13" t="str">
        <f>'主食一覧'!C3</f>
        <v/>
      </c>
      <c r="D20" s="13" t="str">
        <f>'主食一覧'!D3</f>
        <v/>
      </c>
      <c r="E20" s="13" t="str">
        <f>'主食一覧'!E3</f>
        <v/>
      </c>
      <c r="F20" s="13" t="str">
        <f>'主食一覧'!F3</f>
        <v/>
      </c>
      <c r="G20" s="13" t="str">
        <f>'主食一覧'!G3</f>
        <v/>
      </c>
      <c r="H20" s="13" t="str">
        <f>'主食一覧'!H3</f>
        <v/>
      </c>
    </row>
    <row r="21" ht="45.0" customHeight="1">
      <c r="A21" s="5" t="str">
        <f>IFERROR(__xludf.DUMMYFUNCTION("IMPORTRANGE(""https://docs.google.com/spreadsheets/d/1vsTcEcugRZXGU84Ng3dXvNCAOD3CAaUTEbnnM7tyUJg/edit?usp=sharing"",""主食一覧!A4"")"),"内容")</f>
        <v>内容</v>
      </c>
      <c r="B21" s="123" t="str">
        <f>'主食一覧'!B4</f>
        <v>通常のごはん</v>
      </c>
      <c r="C21" s="123" t="str">
        <f>'主食一覧'!C4</f>
        <v>通常の全粥</v>
      </c>
      <c r="D21" s="123" t="str">
        <f>'主食一覧'!D4</f>
        <v>全粥に2％のスベラカーゼを加え、ミキサーにかけたもの</v>
      </c>
      <c r="E21" s="123" t="str">
        <f>'主食一覧'!E4</f>
        <v>全粥をミキサーにかけたもの</v>
      </c>
      <c r="F21" s="123" t="str">
        <f>'主食一覧'!F4</f>
        <v/>
      </c>
      <c r="G21" s="123" t="str">
        <f>'主食一覧'!G4</f>
        <v/>
      </c>
      <c r="H21" s="123" t="str">
        <f>'主食一覧'!H4</f>
        <v/>
      </c>
    </row>
    <row r="22" ht="22.5" customHeight="1">
      <c r="A22" s="5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4" t="str">
        <f>'主食一覧'!B5</f>
        <v/>
      </c>
      <c r="C22" s="124" t="str">
        <f>'主食一覧'!C5</f>
        <v/>
      </c>
      <c r="D22" s="124" t="str">
        <f>'主食一覧'!D5</f>
        <v/>
      </c>
      <c r="E22" s="124" t="str">
        <f>'主食一覧'!E5</f>
        <v/>
      </c>
      <c r="F22" s="124" t="str">
        <f>'主食一覧'!F5</f>
        <v/>
      </c>
      <c r="G22" s="124" t="str">
        <f>'主食一覧'!G5</f>
        <v/>
      </c>
      <c r="H22" s="124" t="str">
        <f>'主食一覧'!H5</f>
        <v/>
      </c>
    </row>
    <row r="23" ht="7.5" customHeight="1"/>
    <row r="24" ht="22.5" customHeight="1">
      <c r="A24" s="6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1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7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7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7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7" t="str">
        <f>IFERROR(__xludf.DUMMYFUNCTION("IMPORTRANGE(""https://docs.google.com/spreadsheets/d/1vsTcEcugRZXGU84Ng3dXvNCAOD3CAaUTEbnnM7tyUJg/edit?usp=sharing"",""水分とろみの基準・水分ゼリー!E2"")"),"")</f>
        <v/>
      </c>
      <c r="F25" s="24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9" t="str">
        <f>'水分とろみの基準・水分ゼリー'!G2</f>
        <v>お茶ゼリー</v>
      </c>
      <c r="H25" s="29" t="str">
        <f>'水分とろみの基準・水分ゼリー'!H2</f>
        <v/>
      </c>
    </row>
    <row r="26" ht="22.5" customHeight="1">
      <c r="A26" s="3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3" t="str">
        <f>'水分とろみの基準・水分ゼリー'!B3</f>
        <v>ソフティアS</v>
      </c>
      <c r="C26" s="33" t="str">
        <f>'水分とろみの基準・水分ゼリー'!C3</f>
        <v/>
      </c>
      <c r="D26" s="33" t="str">
        <f>'水分とろみの基準・水分ゼリー'!D3</f>
        <v>ソフティアS</v>
      </c>
      <c r="E26" s="33" t="str">
        <f>'水分とろみの基準・水分ゼリー'!E3</f>
        <v/>
      </c>
      <c r="F26" s="3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3" t="str">
        <f>'水分とろみの基準・水分ゼリー'!G3</f>
        <v>ソフティアG</v>
      </c>
      <c r="H26" s="33" t="str">
        <f>'水分とろみの基準・水分ゼリー'!H3</f>
        <v/>
      </c>
    </row>
    <row r="27" ht="22.5" customHeight="1">
      <c r="A27" s="34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9" t="str">
        <f>'水分とろみの基準・水分ゼリー'!B4</f>
        <v/>
      </c>
      <c r="C27" s="39" t="str">
        <f>'水分とろみの基準・水分ゼリー'!C4</f>
        <v/>
      </c>
      <c r="D27" s="39" t="str">
        <f>'水分とろみの基準・水分ゼリー'!D4</f>
        <v/>
      </c>
      <c r="E27" s="39" t="str">
        <f>'水分とろみの基準・水分ゼリー'!E4</f>
        <v/>
      </c>
      <c r="F27" s="3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9" t="str">
        <f>'水分とろみの基準・水分ゼリー'!G4</f>
        <v/>
      </c>
      <c r="H27" s="39" t="str">
        <f>'水分とろみの基準・水分ゼリー'!H4</f>
        <v/>
      </c>
    </row>
    <row r="28" ht="22.5" customHeight="1">
      <c r="A28" s="40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3" t="str">
        <f>'水分とろみの基準・水分ゼリー'!B5</f>
        <v/>
      </c>
      <c r="C28" s="43" t="str">
        <f>'水分とろみの基準・水分ゼリー'!C5</f>
        <v/>
      </c>
      <c r="D28" s="43" t="str">
        <f>'水分とろみの基準・水分ゼリー'!D5</f>
        <v/>
      </c>
      <c r="E28" s="43" t="str">
        <f>'水分とろみの基準・水分ゼリー'!E5</f>
        <v/>
      </c>
      <c r="F28" s="40" t="s">
        <v>25</v>
      </c>
      <c r="G28" s="43" t="str">
        <f>'水分とろみの基準・水分ゼリー'!G5</f>
        <v/>
      </c>
      <c r="H28" s="43" t="str">
        <f>'水分とろみの基準・水分ゼリー'!H5</f>
        <v/>
      </c>
    </row>
    <row r="29" ht="7.5" customHeight="1"/>
    <row r="30" ht="22.5" customHeight="1">
      <c r="A30" s="129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0"/>
      <c r="F30" s="131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2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5" t="str">
        <f>'濃厚流動食・補助食品'!B2</f>
        <v>MR300</v>
      </c>
      <c r="C31" s="65" t="str">
        <f>'濃厚流動食・補助食品'!C2</f>
        <v/>
      </c>
      <c r="D31" s="65" t="str">
        <f>'濃厚流動食・補助食品'!D2</f>
        <v/>
      </c>
      <c r="E31" s="54" t="str">
        <f>'濃厚流動食・補助食品'!E2</f>
        <v/>
      </c>
      <c r="F31" s="133" t="str">
        <f>'濃厚流動食・補助食品'!F2</f>
        <v>Ｏｊ・１ｊ対応：不可</v>
      </c>
      <c r="G31" s="135" t="str">
        <f>'濃厚流動食・補助食品'!G2</f>
        <v/>
      </c>
      <c r="H31" s="137"/>
    </row>
    <row r="32" ht="22.5" customHeight="1">
      <c r="A32" s="59"/>
      <c r="B32" s="65" t="str">
        <f>'濃厚流動食・補助食品'!B3</f>
        <v>MR400</v>
      </c>
      <c r="C32" s="65" t="str">
        <f>'濃厚流動食・補助食品'!C3</f>
        <v/>
      </c>
      <c r="D32" s="65" t="str">
        <f>'濃厚流動食・補助食品'!D3</f>
        <v/>
      </c>
      <c r="E32" s="65" t="str">
        <f>'濃厚流動食・補助食品'!E3</f>
        <v/>
      </c>
      <c r="F32" s="139" t="str">
        <f>'濃厚流動食・補助食品'!F3</f>
        <v>メイバランスミニ・エンジョイハイカロリーゼリー</v>
      </c>
      <c r="G32" s="140"/>
      <c r="H32" s="61"/>
    </row>
    <row r="33" ht="22.5" customHeight="1">
      <c r="A33" s="62"/>
      <c r="B33" s="65" t="str">
        <f>'濃厚流動食・補助食品'!B4</f>
        <v>メイバランス1.5Ｚパック</v>
      </c>
      <c r="C33" s="65" t="str">
        <f>'濃厚流動食・補助食品'!C4</f>
        <v/>
      </c>
      <c r="D33" s="65" t="str">
        <f>'濃厚流動食・補助食品'!D4</f>
        <v/>
      </c>
      <c r="E33" s="65" t="str">
        <f>'濃厚流動食・補助食品'!E4</f>
        <v/>
      </c>
      <c r="F33" s="67"/>
      <c r="G33" s="141"/>
      <c r="H33" s="71"/>
    </row>
    <row r="34" ht="7.5" customHeight="1"/>
    <row r="35" ht="22.5" customHeight="1">
      <c r="A35" s="142" t="str">
        <f>IFERROR(__xludf.DUMMYFUNCTION("IMPORTRANGE(""https://docs.google.com/spreadsheets/d/1vsTcEcugRZXGU84Ng3dXvNCAOD3CAaUTEbnnM7tyUJg/edit?usp=sharing"",""施設概要!A1"")"),"施設概要")</f>
        <v>施設概要</v>
      </c>
      <c r="B35" s="143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44" t="str">
        <f>'施設概要'!B2</f>
        <v>新潟市中央区上所中1丁目10番1号</v>
      </c>
      <c r="C36" s="145"/>
      <c r="D36" s="146"/>
      <c r="E36" s="147" t="str">
        <f>'施設概要'!C2</f>
        <v>晴和会の介護老人保健施設。多職種の職員で入所者の栄養状態や摂食状態の確認をしています。また、疾病に応じた食事を提供し、良好な栄養状態の維持に努めています。月々の行事食の他に、観桜会・夏祭り・文化祭・クリスマス会・調理レク等での行事食、おにぎりバイキングや、さんま焼きなどで、季節感や香りも一緒に楽しんでいただけるよう工夫しています。</v>
      </c>
      <c r="F36" s="148"/>
      <c r="G36" s="148"/>
      <c r="H36" s="149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4" t="str">
        <f>'施設概要'!B3</f>
        <v>栄養給食室</v>
      </c>
      <c r="C37" s="145"/>
      <c r="D37" s="146"/>
      <c r="E37" s="151"/>
      <c r="H37" s="152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44" t="str">
        <f>'施設概要'!B4</f>
        <v>025-280-0800</v>
      </c>
      <c r="C38" s="145"/>
      <c r="D38" s="146"/>
      <c r="E38" s="151"/>
      <c r="H38" s="152"/>
    </row>
    <row r="39" ht="22.5" customHeight="1">
      <c r="A39" s="100" t="str">
        <f>IFERROR(__xludf.DUMMYFUNCTION("IMPORTRANGE(""https://docs.google.com/spreadsheets/d/1vsTcEcugRZXGU84Ng3dXvNCAOD3CAaUTEbnnM7tyUJg/edit?usp=sharing"",""施設概要!A5"")"),"FAX")</f>
        <v>FAX</v>
      </c>
      <c r="B39" s="144" t="str">
        <f>'施設概要'!B5</f>
        <v>025-280-0810</v>
      </c>
      <c r="C39" s="145"/>
      <c r="D39" s="146"/>
      <c r="E39" s="151"/>
      <c r="H39" s="152"/>
    </row>
    <row r="40" ht="22.5" customHeight="1">
      <c r="A40" s="103" t="str">
        <f>IFERROR(__xludf.DUMMYFUNCTION("IMPORTRANGE(""https://docs.google.com/spreadsheets/d/1vsTcEcugRZXGU84Ng3dXvNCAOD3CAaUTEbnnM7tyUJg/edit?usp=sharing"",""施設概要!A6"")"),"更新日")</f>
        <v>更新日</v>
      </c>
      <c r="B40" s="153">
        <f>'施設概要'!B6</f>
        <v>45768.72746</v>
      </c>
      <c r="C40" s="145"/>
      <c r="D40" s="146"/>
      <c r="E40" s="154"/>
      <c r="F40" s="155"/>
      <c r="G40" s="155"/>
      <c r="H40" s="156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7" t="s">
        <v>55</v>
      </c>
      <c r="B1" s="78"/>
      <c r="C1" s="78"/>
      <c r="D1" s="78"/>
    </row>
    <row r="2">
      <c r="A2" s="79" t="s">
        <v>56</v>
      </c>
      <c r="B2" s="80"/>
      <c r="C2" s="81" t="s">
        <v>57</v>
      </c>
      <c r="D2" s="82" t="s">
        <v>58</v>
      </c>
    </row>
    <row r="3">
      <c r="A3" s="83" t="s">
        <v>59</v>
      </c>
      <c r="B3" s="84"/>
      <c r="C3" s="86" t="b">
        <v>0</v>
      </c>
      <c r="D3" s="87"/>
    </row>
    <row r="4">
      <c r="A4" s="88"/>
      <c r="B4" s="88"/>
      <c r="C4" s="88"/>
      <c r="D4" s="88"/>
    </row>
    <row r="5">
      <c r="A5" s="89" t="s">
        <v>60</v>
      </c>
      <c r="B5" s="89" t="s">
        <v>61</v>
      </c>
      <c r="C5" s="88"/>
      <c r="D5" s="88"/>
    </row>
    <row r="6">
      <c r="A6" s="9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8" t="s">
        <v>62</v>
      </c>
      <c r="B1" s="88"/>
    </row>
    <row r="2">
      <c r="A2" s="88" t="s">
        <v>60</v>
      </c>
      <c r="B2" s="88" t="s">
        <v>63</v>
      </c>
    </row>
    <row r="3">
      <c r="A3" s="91"/>
    </row>
    <row r="4">
      <c r="A4" s="91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2" t="str">
        <f>IFERROR(__xludf.DUMMYFUNCTION("IMPORTRANGE(""https://docs.google.com/spreadsheets/d/1vsTcEcugRZXGU84Ng3dXvNCAOD3CAaUTEbnnM7tyUJg/edit?usp=sharing"",""施設概要!A1"")"),"施設概要")</f>
        <v>施設概要</v>
      </c>
      <c r="B1" s="93"/>
      <c r="C1" s="93"/>
    </row>
    <row r="2" ht="22.5" customHeight="1">
      <c r="A2" s="94" t="str">
        <f>IFERROR(__xludf.DUMMYFUNCTION("IMPORTRANGE(""https://docs.google.com/spreadsheets/d/1vsTcEcugRZXGU84Ng3dXvNCAOD3CAaUTEbnnM7tyUJg/edit?usp=sharing"",""施設概要!A2"")"),"所在地")</f>
        <v>所在地</v>
      </c>
      <c r="B2" s="95" t="s">
        <v>0</v>
      </c>
      <c r="C2" s="96" t="s">
        <v>5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97" t="s">
        <v>9</v>
      </c>
      <c r="C3" s="98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99" t="s">
        <v>13</v>
      </c>
      <c r="C4" s="98"/>
    </row>
    <row r="5" ht="22.5" customHeight="1">
      <c r="A5" s="100" t="str">
        <f>IFERROR(__xludf.DUMMYFUNCTION("IMPORTRANGE(""https://docs.google.com/spreadsheets/d/1vsTcEcugRZXGU84Ng3dXvNCAOD3CAaUTEbnnM7tyUJg/edit?usp=sharing"",""施設概要!A5"")"),"FAX")</f>
        <v>FAX</v>
      </c>
      <c r="B5" s="101" t="s">
        <v>16</v>
      </c>
      <c r="C5" s="98"/>
    </row>
    <row r="6" ht="22.5" customHeight="1">
      <c r="A6" s="103" t="str">
        <f>IFERROR(__xludf.DUMMYFUNCTION("IMPORTRANGE(""https://docs.google.com/spreadsheets/d/1vsTcEcugRZXGU84Ng3dXvNCAOD3CAaUTEbnnM7tyUJg/edit?usp=sharing"",""施設概要!A6"")"),"更新日")</f>
        <v>更新日</v>
      </c>
      <c r="B6" s="104">
        <v>45768.727320474536</v>
      </c>
      <c r="C6" s="105"/>
    </row>
  </sheetData>
  <mergeCells count="1">
    <mergeCell ref="C2:C6"/>
  </mergeCells>
  <drawing r:id="rId1"/>
</worksheet>
</file>