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doc\การประเมินสมรรถนะสำคัญของผู้เรียน\2567\"/>
    </mc:Choice>
  </mc:AlternateContent>
  <xr:revisionPtr revIDLastSave="0" documentId="13_ncr:1_{E21BA540-EA11-407B-92AC-291B0F98FC1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  <definedName name="ระดับชั้น">list!$D$2:$D$49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0" l="1"/>
  <c r="F71" i="10"/>
  <c r="F72" i="10"/>
  <c r="F73" i="10"/>
  <c r="F74" i="10"/>
  <c r="F75" i="10"/>
  <c r="F76" i="10"/>
  <c r="F77" i="10"/>
  <c r="F78" i="10"/>
  <c r="F79" i="10"/>
  <c r="F80" i="10"/>
  <c r="F81" i="10"/>
  <c r="F82" i="10"/>
  <c r="E37" i="9"/>
  <c r="J37" i="9" s="1"/>
  <c r="K37" i="9" s="1"/>
  <c r="F37" i="9"/>
  <c r="G37" i="9"/>
  <c r="H37" i="9"/>
  <c r="I37" i="9"/>
  <c r="E38" i="9"/>
  <c r="F38" i="9"/>
  <c r="G38" i="9"/>
  <c r="H38" i="9"/>
  <c r="I38" i="9"/>
  <c r="J38" i="9"/>
  <c r="K38" i="9"/>
  <c r="E39" i="9"/>
  <c r="J39" i="9" s="1"/>
  <c r="K39" i="9" s="1"/>
  <c r="F39" i="9"/>
  <c r="G39" i="9"/>
  <c r="H39" i="9"/>
  <c r="I39" i="9"/>
  <c r="E40" i="9"/>
  <c r="F40" i="9"/>
  <c r="G40" i="9"/>
  <c r="H40" i="9"/>
  <c r="I40" i="9"/>
  <c r="J40" i="9"/>
  <c r="K40" i="9" s="1"/>
  <c r="E41" i="9"/>
  <c r="J41" i="9" s="1"/>
  <c r="K41" i="9" s="1"/>
  <c r="F41" i="9"/>
  <c r="G41" i="9"/>
  <c r="H41" i="9"/>
  <c r="I41" i="9"/>
  <c r="BN41" i="3"/>
  <c r="BO41" i="3"/>
  <c r="BP41" i="3"/>
  <c r="BN42" i="3"/>
  <c r="BO42" i="3"/>
  <c r="BP42" i="3"/>
  <c r="BN43" i="3"/>
  <c r="BO43" i="3"/>
  <c r="BP43" i="3"/>
  <c r="BN44" i="3"/>
  <c r="BO44" i="3"/>
  <c r="BP44" i="3"/>
  <c r="BN45" i="3"/>
  <c r="BO45" i="3"/>
  <c r="BP45" i="3"/>
  <c r="BB41" i="3"/>
  <c r="BB42" i="3"/>
  <c r="BB43" i="3"/>
  <c r="BB44" i="3"/>
  <c r="BB45" i="3"/>
  <c r="AM41" i="3"/>
  <c r="AM42" i="3"/>
  <c r="AM43" i="3"/>
  <c r="AM44" i="3"/>
  <c r="AM45" i="3"/>
  <c r="T41" i="3"/>
  <c r="T42" i="3"/>
  <c r="T43" i="3"/>
  <c r="T44" i="3"/>
  <c r="T45" i="3"/>
  <c r="M41" i="3"/>
  <c r="M42" i="3"/>
  <c r="M43" i="3"/>
  <c r="M44" i="3"/>
  <c r="M45" i="3"/>
  <c r="BN40" i="3"/>
  <c r="BO40" i="3"/>
  <c r="BP40" i="3"/>
  <c r="BB40" i="3"/>
  <c r="H36" i="9" s="1"/>
  <c r="BN33" i="3"/>
  <c r="BO33" i="3"/>
  <c r="BP33" i="3"/>
  <c r="BN34" i="3"/>
  <c r="BO34" i="3"/>
  <c r="BP34" i="3" s="1"/>
  <c r="BN35" i="3"/>
  <c r="BO35" i="3" s="1"/>
  <c r="BP35" i="3" s="1"/>
  <c r="BN36" i="3"/>
  <c r="I32" i="9" s="1"/>
  <c r="BO36" i="3"/>
  <c r="BP36" i="3"/>
  <c r="BN37" i="3"/>
  <c r="I33" i="9" s="1"/>
  <c r="BO37" i="3"/>
  <c r="BP37" i="3"/>
  <c r="BN38" i="3"/>
  <c r="BO38" i="3" s="1"/>
  <c r="BP38" i="3" s="1"/>
  <c r="BN39" i="3"/>
  <c r="BO39" i="3"/>
  <c r="BP39" i="3"/>
  <c r="BB33" i="3"/>
  <c r="BB34" i="3"/>
  <c r="BB35" i="3"/>
  <c r="BB36" i="3"/>
  <c r="BB37" i="3"/>
  <c r="H33" i="9" s="1"/>
  <c r="BB38" i="3"/>
  <c r="BB39" i="3"/>
  <c r="AM33" i="3"/>
  <c r="AM34" i="3"/>
  <c r="AM35" i="3"/>
  <c r="G31" i="9" s="1"/>
  <c r="AM36" i="3"/>
  <c r="AM37" i="3"/>
  <c r="AM38" i="3"/>
  <c r="AM39" i="3"/>
  <c r="G35" i="9" s="1"/>
  <c r="AM40" i="3"/>
  <c r="T33" i="3"/>
  <c r="T34" i="3"/>
  <c r="T35" i="3"/>
  <c r="F31" i="9" s="1"/>
  <c r="T36" i="3"/>
  <c r="F32" i="9" s="1"/>
  <c r="T37" i="3"/>
  <c r="T38" i="3"/>
  <c r="T39" i="3"/>
  <c r="T40" i="3"/>
  <c r="M33" i="3"/>
  <c r="E29" i="9" s="1"/>
  <c r="J29" i="9" s="1"/>
  <c r="K29" i="9" s="1"/>
  <c r="M34" i="3"/>
  <c r="E30" i="9" s="1"/>
  <c r="J30" i="9" s="1"/>
  <c r="K30" i="9" s="1"/>
  <c r="M35" i="3"/>
  <c r="M36" i="3"/>
  <c r="M37" i="3"/>
  <c r="M38" i="3"/>
  <c r="E34" i="9" s="1"/>
  <c r="J34" i="9" s="1"/>
  <c r="K34" i="9" s="1"/>
  <c r="M39" i="3"/>
  <c r="M40" i="3"/>
  <c r="F29" i="9"/>
  <c r="G29" i="9"/>
  <c r="H29" i="9"/>
  <c r="I29" i="9"/>
  <c r="F30" i="9"/>
  <c r="G30" i="9"/>
  <c r="H30" i="9"/>
  <c r="I30" i="9"/>
  <c r="E31" i="9"/>
  <c r="J31" i="9" s="1"/>
  <c r="K31" i="9" s="1"/>
  <c r="H31" i="9"/>
  <c r="I31" i="9"/>
  <c r="E32" i="9"/>
  <c r="G32" i="9"/>
  <c r="H32" i="9"/>
  <c r="J32" i="9"/>
  <c r="K32" i="9" s="1"/>
  <c r="E33" i="9"/>
  <c r="J33" i="9" s="1"/>
  <c r="K33" i="9" s="1"/>
  <c r="F33" i="9"/>
  <c r="G33" i="9"/>
  <c r="F34" i="9"/>
  <c r="G34" i="9"/>
  <c r="H34" i="9"/>
  <c r="E35" i="9"/>
  <c r="F35" i="9"/>
  <c r="H35" i="9"/>
  <c r="I35" i="9"/>
  <c r="J35" i="9"/>
  <c r="K35" i="9" s="1"/>
  <c r="E36" i="9"/>
  <c r="F36" i="9"/>
  <c r="G36" i="9"/>
  <c r="J36" i="9" s="1"/>
  <c r="K36" i="9" s="1"/>
  <c r="I36" i="9"/>
  <c r="E28" i="9"/>
  <c r="F28" i="9"/>
  <c r="G28" i="9"/>
  <c r="H28" i="9"/>
  <c r="I28" i="9"/>
  <c r="J28" i="9"/>
  <c r="K28" i="9" s="1"/>
  <c r="BN32" i="3"/>
  <c r="BO32" i="3"/>
  <c r="BP32" i="3"/>
  <c r="BB32" i="3"/>
  <c r="AM32" i="3"/>
  <c r="T32" i="3"/>
  <c r="M32" i="3"/>
  <c r="B45" i="3"/>
  <c r="C45" i="3"/>
  <c r="B46" i="3"/>
  <c r="C46" i="3"/>
  <c r="B47" i="3"/>
  <c r="C47" i="3"/>
  <c r="G79" i="10"/>
  <c r="G80" i="10"/>
  <c r="G81" i="10"/>
  <c r="G82" i="10"/>
  <c r="I34" i="9" l="1"/>
  <c r="G78" i="10"/>
  <c r="G2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E15" i="1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35" i="3" l="1"/>
  <c r="C35" i="3"/>
  <c r="B36" i="3"/>
  <c r="C36" i="3"/>
  <c r="B33" i="3"/>
  <c r="C33" i="3"/>
  <c r="B34" i="3"/>
  <c r="C34" i="3"/>
  <c r="E16" i="1" l="1"/>
  <c r="E17" i="1"/>
  <c r="E18" i="1"/>
  <c r="E19" i="1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B28" i="3"/>
  <c r="BB29" i="3"/>
  <c r="BB30" i="3"/>
  <c r="BB31" i="3"/>
  <c r="T31" i="3"/>
  <c r="M28" i="3"/>
  <c r="M29" i="3"/>
  <c r="M30" i="3"/>
  <c r="M31" i="3"/>
  <c r="BO31" i="3" s="1"/>
  <c r="BP31" i="3" s="1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T30" i="3" l="1"/>
  <c r="BO30" i="3" s="1"/>
  <c r="BP30" i="3" s="1"/>
  <c r="T28" i="3"/>
  <c r="BO28" i="3" s="1"/>
  <c r="BP28" i="3" s="1"/>
  <c r="T29" i="3"/>
  <c r="BO29" i="3" s="1"/>
  <c r="BP29" i="3" s="1"/>
  <c r="M10" i="3"/>
  <c r="T10" i="3" s="1"/>
  <c r="F6" i="9" s="1"/>
  <c r="I24" i="9"/>
  <c r="I25" i="9"/>
  <c r="I26" i="9"/>
  <c r="I27" i="9"/>
  <c r="H24" i="9"/>
  <c r="H25" i="9"/>
  <c r="H26" i="9"/>
  <c r="H27" i="9"/>
  <c r="G24" i="9"/>
  <c r="G25" i="9"/>
  <c r="G26" i="9"/>
  <c r="G27" i="9"/>
  <c r="F24" i="9"/>
  <c r="F25" i="9"/>
  <c r="F26" i="9"/>
  <c r="F27" i="9"/>
  <c r="E24" i="9"/>
  <c r="E25" i="9"/>
  <c r="E26" i="9"/>
  <c r="E27" i="9"/>
  <c r="I9" i="9"/>
  <c r="I10" i="9"/>
  <c r="I14" i="9"/>
  <c r="I15" i="9"/>
  <c r="I18" i="9"/>
  <c r="I22" i="9"/>
  <c r="BN10" i="3"/>
  <c r="BB10" i="3"/>
  <c r="H6" i="9" s="1"/>
  <c r="BB11" i="3"/>
  <c r="H7" i="9" s="1"/>
  <c r="BB12" i="3"/>
  <c r="H8" i="9" s="1"/>
  <c r="BB13" i="3"/>
  <c r="H9" i="9" s="1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H20" i="9" s="1"/>
  <c r="BB25" i="3"/>
  <c r="BB26" i="3"/>
  <c r="H22" i="9" s="1"/>
  <c r="BB27" i="3"/>
  <c r="H23" i="9" s="1"/>
  <c r="G10" i="9"/>
  <c r="AM10" i="3"/>
  <c r="G6" i="9" s="1"/>
  <c r="M11" i="3"/>
  <c r="M12" i="3"/>
  <c r="E8" i="9" s="1"/>
  <c r="M13" i="3"/>
  <c r="M14" i="3"/>
  <c r="M15" i="3"/>
  <c r="M16" i="3"/>
  <c r="M17" i="3"/>
  <c r="M18" i="3"/>
  <c r="E14" i="9" s="1"/>
  <c r="M19" i="3"/>
  <c r="M20" i="3"/>
  <c r="M21" i="3"/>
  <c r="E17" i="9"/>
  <c r="M22" i="3"/>
  <c r="E18" i="9"/>
  <c r="M23" i="3"/>
  <c r="M24" i="3"/>
  <c r="E20" i="9" s="1"/>
  <c r="J20" i="9" s="1"/>
  <c r="K20" i="9" s="1"/>
  <c r="M25" i="3"/>
  <c r="M26" i="3"/>
  <c r="M27" i="3"/>
  <c r="G9" i="9"/>
  <c r="G17" i="9"/>
  <c r="G18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I6" i="9"/>
  <c r="G7" i="9"/>
  <c r="I7" i="9"/>
  <c r="G8" i="9"/>
  <c r="I8" i="9"/>
  <c r="E11" i="9"/>
  <c r="G11" i="9"/>
  <c r="H11" i="9"/>
  <c r="I11" i="9"/>
  <c r="E12" i="9"/>
  <c r="J12" i="9" s="1"/>
  <c r="K12" i="9" s="1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G20" i="9"/>
  <c r="I20" i="9"/>
  <c r="G21" i="9"/>
  <c r="H21" i="9"/>
  <c r="I21" i="9"/>
  <c r="G22" i="9"/>
  <c r="E23" i="9"/>
  <c r="G23" i="9"/>
  <c r="I23" i="9"/>
  <c r="C48" i="9"/>
  <c r="C49" i="9"/>
  <c r="J51" i="9"/>
  <c r="G53" i="9"/>
  <c r="B4" i="3"/>
  <c r="B10" i="3"/>
  <c r="C6" i="9" s="1"/>
  <c r="C10" i="3"/>
  <c r="D6" i="9" s="1"/>
  <c r="C11" i="3"/>
  <c r="D7" i="9" s="1"/>
  <c r="C46" i="9"/>
  <c r="D46" i="9"/>
  <c r="B51" i="3"/>
  <c r="C47" i="9" s="1"/>
  <c r="C51" i="3"/>
  <c r="D47" i="9" s="1"/>
  <c r="B52" i="3"/>
  <c r="C52" i="3"/>
  <c r="D48" i="9" s="1"/>
  <c r="B53" i="3"/>
  <c r="C53" i="3"/>
  <c r="D49" i="9" s="1"/>
  <c r="B54" i="3"/>
  <c r="C50" i="9" s="1"/>
  <c r="C54" i="3"/>
  <c r="D50" i="9" s="1"/>
  <c r="B1" i="2"/>
  <c r="B5" i="2"/>
  <c r="D5" i="1"/>
  <c r="B8" i="1"/>
  <c r="F27" i="1"/>
  <c r="E10" i="9"/>
  <c r="J23" i="9"/>
  <c r="K23" i="9" s="1"/>
  <c r="J17" i="9"/>
  <c r="K17" i="9" s="1"/>
  <c r="BD53" i="11" l="1"/>
  <c r="BC53" i="11"/>
  <c r="T26" i="3"/>
  <c r="BO26" i="3" s="1"/>
  <c r="BP26" i="3" s="1"/>
  <c r="T12" i="3"/>
  <c r="BO12" i="3" s="1"/>
  <c r="BP12" i="3" s="1"/>
  <c r="T25" i="3"/>
  <c r="F21" i="9" s="1"/>
  <c r="T11" i="3"/>
  <c r="BO11" i="3" s="1"/>
  <c r="BP11" i="3" s="1"/>
  <c r="BO21" i="3"/>
  <c r="BP21" i="3" s="1"/>
  <c r="T21" i="3"/>
  <c r="F17" i="9" s="1"/>
  <c r="BO22" i="3"/>
  <c r="BP22" i="3" s="1"/>
  <c r="T22" i="3"/>
  <c r="F18" i="9" s="1"/>
  <c r="E22" i="9"/>
  <c r="J22" i="9" s="1"/>
  <c r="K22" i="9" s="1"/>
  <c r="T20" i="3"/>
  <c r="BO20" i="3"/>
  <c r="BP20" i="3" s="1"/>
  <c r="T23" i="3"/>
  <c r="F19" i="9" s="1"/>
  <c r="E15" i="9"/>
  <c r="J15" i="9" s="1"/>
  <c r="K15" i="9" s="1"/>
  <c r="T19" i="3"/>
  <c r="F15" i="9" s="1"/>
  <c r="BO19" i="3"/>
  <c r="BP19" i="3" s="1"/>
  <c r="T24" i="3"/>
  <c r="F20" i="9" s="1"/>
  <c r="BO18" i="3"/>
  <c r="BP18" i="3" s="1"/>
  <c r="T18" i="3"/>
  <c r="F13" i="9"/>
  <c r="T17" i="3"/>
  <c r="BO17" i="3"/>
  <c r="BP17" i="3" s="1"/>
  <c r="J25" i="9"/>
  <c r="K25" i="9" s="1"/>
  <c r="T16" i="3"/>
  <c r="F12" i="9" s="1"/>
  <c r="J24" i="9"/>
  <c r="K24" i="9" s="1"/>
  <c r="T15" i="3"/>
  <c r="BO15" i="3"/>
  <c r="BP15" i="3" s="1"/>
  <c r="E6" i="9"/>
  <c r="T14" i="3"/>
  <c r="F10" i="9" s="1"/>
  <c r="E7" i="9"/>
  <c r="T27" i="3"/>
  <c r="BO27" i="3" s="1"/>
  <c r="BP27" i="3" s="1"/>
  <c r="E9" i="9"/>
  <c r="J9" i="9" s="1"/>
  <c r="K9" i="9" s="1"/>
  <c r="T13" i="3"/>
  <c r="F9" i="9" s="1"/>
  <c r="BA50" i="11"/>
  <c r="BB50" i="11" s="1"/>
  <c r="BC50" i="11" s="1"/>
  <c r="F17" i="1"/>
  <c r="G17" i="1" s="1"/>
  <c r="L17" i="1"/>
  <c r="M17" i="1" s="1"/>
  <c r="BD2" i="3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F19" i="1"/>
  <c r="G19" i="1" s="1"/>
  <c r="J17" i="1"/>
  <c r="K17" i="1" s="1"/>
  <c r="BD52" i="11"/>
  <c r="BA37" i="11"/>
  <c r="BA46" i="11"/>
  <c r="BB46" i="11" s="1"/>
  <c r="BC46" i="11" s="1"/>
  <c r="J27" i="9"/>
  <c r="K27" i="9" s="1"/>
  <c r="J26" i="9"/>
  <c r="K26" i="9" s="1"/>
  <c r="F11" i="9"/>
  <c r="F23" i="9"/>
  <c r="F22" i="9"/>
  <c r="F16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BA45" i="11"/>
  <c r="BB45" i="11" s="1"/>
  <c r="BD45" i="11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E35" i="1"/>
  <c r="F8" i="9" l="1"/>
  <c r="J8" i="9" s="1"/>
  <c r="K8" i="9" s="1"/>
  <c r="F7" i="9"/>
  <c r="J7" i="9" s="1"/>
  <c r="K7" i="9" s="1"/>
  <c r="H15" i="1"/>
  <c r="I15" i="1" s="1"/>
  <c r="J6" i="9"/>
  <c r="K6" i="9" s="1"/>
  <c r="F15" i="1"/>
  <c r="G15" i="1" s="1"/>
  <c r="BO13" i="3"/>
  <c r="BP13" i="3" s="1"/>
  <c r="BO24" i="3"/>
  <c r="BP24" i="3" s="1"/>
  <c r="BO14" i="3"/>
  <c r="BP14" i="3" s="1"/>
  <c r="BO25" i="3"/>
  <c r="BP25" i="3" s="1"/>
  <c r="L15" i="1"/>
  <c r="M15" i="1" s="1"/>
  <c r="BO23" i="3"/>
  <c r="BP23" i="3" s="1"/>
  <c r="BO16" i="3"/>
  <c r="BP16" i="3" s="1"/>
  <c r="BD50" i="1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BB36" i="11"/>
  <c r="BD14" i="11"/>
  <c r="BB25" i="11"/>
  <c r="BB30" i="11"/>
  <c r="BD30" i="11" s="1"/>
  <c r="J15" i="1"/>
  <c r="K15" i="1" s="1"/>
  <c r="BD26" i="11"/>
  <c r="BC42" i="11"/>
  <c r="BD41" i="11"/>
  <c r="BB10" i="11"/>
  <c r="BB16" i="11"/>
  <c r="BB35" i="11"/>
  <c r="BB28" i="11"/>
  <c r="BC15" i="1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F16" i="1" l="1"/>
  <c r="G16" i="1" s="1"/>
  <c r="H16" i="1"/>
  <c r="I16" i="1" s="1"/>
  <c r="M7" i="9"/>
  <c r="J16" i="1"/>
  <c r="K16" i="1" s="1"/>
  <c r="L16" i="1"/>
  <c r="M16" i="1" s="1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G18" i="1"/>
  <c r="H20" i="1" l="1"/>
  <c r="I20" i="1" s="1"/>
  <c r="F20" i="1"/>
  <c r="G20" i="1" s="1"/>
  <c r="L20" i="1"/>
  <c r="M20" i="1" s="1"/>
  <c r="J20" i="1"/>
  <c r="K20" i="1" s="1"/>
  <c r="F52" i="9"/>
  <c r="E26" i="1" s="1"/>
  <c r="B9" i="1"/>
  <c r="F2" i="10"/>
  <c r="F21" i="1" l="1"/>
  <c r="F3" i="10"/>
  <c r="F4" i="10" l="1"/>
  <c r="F5" i="10" l="1"/>
  <c r="F6" i="10" l="1"/>
  <c r="F7" i="10" l="1"/>
  <c r="F8" i="10" l="1"/>
  <c r="F9" i="10" l="1"/>
  <c r="F10" i="10" s="1"/>
  <c r="F11" i="10" s="1"/>
  <c r="F12" i="10" l="1"/>
  <c r="F14" i="10" s="1"/>
  <c r="F13" i="10"/>
  <c r="F15" i="10" s="1"/>
  <c r="F16" i="10" l="1"/>
  <c r="F17" i="10" s="1"/>
  <c r="F18" i="10" l="1"/>
  <c r="F19" i="10"/>
  <c r="F20" i="10" s="1"/>
  <c r="F21" i="10" l="1"/>
  <c r="F22" i="10" s="1"/>
  <c r="F23" i="10" l="1"/>
  <c r="F24" i="10" s="1"/>
  <c r="F25" i="10" s="1"/>
  <c r="F26" i="10" s="1"/>
  <c r="F27" i="10" l="1"/>
  <c r="F28" i="10" s="1"/>
  <c r="F29" i="10" l="1"/>
  <c r="F30" i="10" l="1"/>
  <c r="F31" i="10" l="1"/>
  <c r="F32" i="10" l="1"/>
  <c r="F33" i="10" l="1"/>
  <c r="F34" i="10" l="1"/>
  <c r="F35" i="10" l="1"/>
  <c r="F36" i="10" l="1"/>
  <c r="F37" i="10" l="1"/>
  <c r="F38" i="10" l="1"/>
  <c r="F39" i="10" s="1"/>
  <c r="F40" i="10" s="1"/>
  <c r="F41" i="10" s="1"/>
  <c r="F42" i="10" s="1"/>
  <c r="F43" i="10" s="1"/>
  <c r="F44" i="10" l="1"/>
  <c r="F45" i="10" s="1"/>
  <c r="F46" i="10" l="1"/>
  <c r="F47" i="10" s="1"/>
  <c r="F48" i="10" s="1"/>
  <c r="F49" i="10" s="1"/>
  <c r="F50" i="10" l="1"/>
  <c r="F51" i="10" s="1"/>
  <c r="F52" i="10" l="1"/>
  <c r="F53" i="10" l="1"/>
  <c r="F54" i="10" s="1"/>
  <c r="F55" i="10" s="1"/>
  <c r="F56" i="10" s="1"/>
  <c r="F57" i="10" s="1"/>
  <c r="F58" i="10" s="1"/>
  <c r="F59" i="10" s="1"/>
  <c r="F60" i="10" l="1"/>
  <c r="F61" i="10" l="1"/>
  <c r="F62" i="10" l="1"/>
  <c r="F63" i="10" s="1"/>
  <c r="F64" i="10" s="1"/>
  <c r="F65" i="10" s="1"/>
  <c r="F66" i="10" s="1"/>
  <c r="F67" i="10" s="1"/>
  <c r="F68" i="10" s="1"/>
  <c r="F69" i="10" s="1"/>
  <c r="H2" i="10" l="1"/>
  <c r="H32" i="10" l="1"/>
  <c r="H39" i="10" l="1"/>
  <c r="H63" i="10"/>
  <c r="H72" i="10"/>
  <c r="H12" i="10"/>
  <c r="H4" i="10"/>
  <c r="H55" i="10"/>
  <c r="H79" i="10"/>
  <c r="H7" i="10"/>
  <c r="H24" i="10"/>
  <c r="H49" i="10"/>
  <c r="H78" i="10"/>
  <c r="H71" i="10"/>
  <c r="H5" i="10"/>
  <c r="H40" i="10"/>
  <c r="H53" i="10"/>
  <c r="H60" i="10"/>
  <c r="H11" i="10"/>
  <c r="H30" i="10"/>
  <c r="H65" i="10"/>
  <c r="H80" i="10"/>
  <c r="H76" i="10"/>
  <c r="H58" i="10"/>
  <c r="H14" i="10"/>
  <c r="H41" i="10"/>
  <c r="H67" i="10"/>
  <c r="H31" i="10"/>
  <c r="H13" i="10"/>
  <c r="H19" i="10"/>
  <c r="H46" i="10"/>
  <c r="H64" i="10"/>
  <c r="H57" i="10"/>
  <c r="H59" i="10"/>
  <c r="H51" i="10"/>
  <c r="H16" i="10"/>
  <c r="H62" i="10"/>
  <c r="H8" i="10"/>
  <c r="H9" i="10"/>
  <c r="H23" i="10"/>
  <c r="H10" i="10"/>
  <c r="H6" i="10"/>
  <c r="H50" i="10"/>
  <c r="H45" i="10"/>
  <c r="H81" i="10"/>
  <c r="H70" i="10"/>
  <c r="H77" i="10"/>
  <c r="H73" i="10"/>
  <c r="H35" i="10"/>
  <c r="H21" i="10"/>
  <c r="H54" i="10"/>
  <c r="H27" i="10"/>
  <c r="H36" i="10"/>
  <c r="H47" i="10"/>
  <c r="H43" i="10"/>
  <c r="H26" i="10"/>
  <c r="H15" i="10"/>
  <c r="H34" i="10"/>
  <c r="H20" i="10"/>
  <c r="H48" i="10"/>
  <c r="H61" i="10"/>
  <c r="H74" i="10"/>
  <c r="H3" i="10"/>
  <c r="H17" i="10"/>
  <c r="H75" i="10"/>
  <c r="H69" i="10"/>
  <c r="H29" i="10"/>
  <c r="H18" i="10"/>
  <c r="H66" i="10"/>
  <c r="H44" i="10"/>
  <c r="H82" i="10"/>
  <c r="H37" i="10"/>
  <c r="H68" i="10"/>
  <c r="H33" i="10"/>
  <c r="H22" i="10"/>
  <c r="H42" i="10"/>
  <c r="H38" i="10"/>
  <c r="H25" i="10"/>
  <c r="H28" i="10"/>
  <c r="H56" i="10"/>
  <c r="H52" i="10"/>
  <c r="K2" i="10" l="1" a="1"/>
  <c r="K2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<sst xmlns="http://schemas.openxmlformats.org/spreadsheetml/2006/main" count="663" uniqueCount="492">
  <si>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</si>
  <si>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</si>
  <si>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</si>
  <si>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</si>
  <si>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</si>
  <si>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</si>
  <si>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</si>
  <si>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</si>
  <si>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</si>
  <si>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</si>
  <si>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</si>
  <si>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</si>
  <si>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</si>
  <si>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</si>
  <si>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</si>
  <si>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</si>
  <si>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</si>
  <si>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</si>
  <si>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</si>
  <si>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</si>
  <si>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</si>
  <si>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</si>
  <si>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</si>
  <si>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</si>
  <si>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</si>
  <si>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</si>
  <si>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</si>
  <si>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</si>
  <si>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</si>
  <si>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</si>
  <si>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</si>
  <si>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</si>
  <si>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</si>
  <si>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</si>
  <si>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</si>
  <si>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</si>
  <si>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</si>
  <si>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</si>
  <si>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</si>
  <si>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</si>
  <si>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</si>
  <si>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</si>
  <si>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</si>
  <si>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</si>
  <si>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</si>
  <si>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</si>
  <si>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</si>
  <si>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</si>
  <si>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</si>
  <si>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</si>
  <si>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</si>
  <si>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</si>
  <si>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</si>
  <si>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</si>
  <si>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</si>
  <si>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</si>
  <si>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</si>
  <si>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</si>
  <si>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</si>
  <si>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</si>
  <si>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</si>
  <si>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</si>
  <si>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</si>
  <si>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</si>
  <si>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</si>
  <si>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</si>
  <si>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</si>
  <si>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</si>
  <si>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</si>
  <si>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</si>
  <si>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</si>
  <si>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</si>
  <si>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</si>
  <si>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</si>
  <si>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</si>
  <si>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</si>
  <si>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</si>
  <si>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</si>
  <si>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</si>
  <si>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</si>
  <si>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</si>
  <si>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</si>
  <si>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</si>
  <si>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</si>
  <si>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</si>
  <si>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</si>
  <si>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</si>
  <si>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</si>
  <si>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</si>
  <si>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</si>
  <si>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</si>
  <si>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</si>
  <si>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</si>
  <si>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</si>
  <si>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</si>
  <si>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</si>
  <si>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</si>
  <si>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</si>
  <si>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</si>
  <si>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</si>
  <si>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</si>
  <si>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</si>
  <si>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</si>
  <si>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</si>
  <si>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</si>
  <si>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</si>
  <si>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</si>
  <si>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</si>
  <si>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</si>
  <si>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</si>
  <si>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</si>
  <si>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</si>
  <si>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</si>
  <si>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</si>
  <si>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</si>
  <si>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</si>
  <si>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</si>
  <si>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</si>
  <si>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</si>
  <si>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</si>
  <si>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</si>
  <si>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</si>
  <si>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</si>
  <si>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</si>
  <si>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</si>
  <si>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</si>
  <si>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</si>
  <si>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</si>
  <si>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</si>
  <si>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</si>
  <si>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</si>
  <si>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</si>
  <si>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</si>
  <si>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</si>
  <si>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</si>
  <si>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</si>
  <si>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</si>
  <si>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</si>
  <si>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</si>
  <si>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</si>
  <si>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</si>
  <si>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</si>
  <si>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</si>
  <si>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</si>
  <si>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</si>
  <si>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</si>
  <si>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</si>
  <si>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</si>
  <si>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</si>
  <si>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</si>
  <si>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</si>
  <si>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</si>
  <si>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</si>
  <si>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</si>
  <si>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</si>
  <si>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</si>
  <si>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</si>
  <si>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</si>
  <si>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</si>
  <si>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</si>
  <si>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</si>
  <si>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</si>
  <si>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</si>
  <si>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</si>
  <si>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</si>
  <si>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</si>
  <si>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</si>
  <si>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</si>
  <si>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</si>
  <si>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</si>
  <si>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</si>
  <si>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</si>
  <si>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</si>
  <si>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</si>
  <si>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</si>
  <si>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</si>
  <si>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</si>
  <si>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</si>
  <si>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</si>
  <si>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</si>
  <si>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</si>
  <si>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</si>
  <si>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</si>
  <si>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</si>
  <si>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</si>
  <si>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</si>
  <si>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</si>
  <si>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</si>
  <si>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</si>
  <si>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</si>
  <si>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</si>
  <si>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</si>
  <si>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</si>
  <si>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</si>
  <si>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</si>
  <si>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</si>
  <si>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</si>
  <si>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</si>
  <si>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</si>
  <si>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</si>
  <si>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</si>
  <si>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</si>
  <si>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</si>
  <si>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</si>
  <si>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</si>
  <si>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</si>
  <si>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</si>
  <si>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</si>
  <si>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</si>
  <si>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</si>
  <si>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</si>
  <si>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</si>
  <si>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</si>
  <si>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</si>
  <si>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</si>
  <si>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</si>
  <si>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</si>
  <si>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</si>
  <si>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</si>
  <si>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</si>
  <si>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</si>
  <si>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</si>
  <si>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</si>
  <si>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</si>
  <si>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</si>
  <si>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</si>
  <si>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</si>
  <si>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</si>
  <si>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</si>
  <si>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</si>
  <si>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</si>
  <si>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</si>
  <si>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</si>
  <si>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</si>
  <si>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</si>
  <si>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</si>
  <si>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</si>
  <si>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</si>
  <si>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</si>
  <si>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</si>
  <si>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</si>
  <si>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</si>
  <si>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</si>
  <si>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</si>
  <si>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</si>
  <si>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</si>
  <si>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</si>
  <si>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</si>
  <si>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</si>
  <si>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</si>
  <si>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</si>
  <si>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</si>
  <si>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</si>
  <si>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</si>
  <si>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</si>
  <si>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</si>
  <si>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</si>
  <si>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</si>
  <si>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</si>
  <si>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</si>
  <si>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</si>
  <si>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</si>
  <si>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</si>
  <si>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</si>
  <si>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</si>
  <si>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</si>
  <si>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</si>
  <si>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</si>
  <si>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</si>
  <si>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</si>
  <si>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</si>
  <si>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</si>
  <si>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</si>
  <si>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</si>
  <si>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</si>
  <si>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</si>
  <si>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</si>
  <si>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</si>
  <si>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</si>
  <si>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</si>
  <si>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</si>
  <si>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</si>
  <si>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</si>
  <si>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</si>
  <si>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</si>
  <si>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</si>
  <si>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</si>
  <si>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</si>
  <si>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</si>
  <si>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</si>
  <si>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</si>
  <si>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</si>
  <si>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</si>
  <si>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</si>
  <si>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</si>
  <si>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</si>
  <si>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</si>
  <si>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</si>
  <si>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</si>
  <si>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</si>
  <si>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</si>
  <si>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</si>
  <si>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</si>
  <si>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</si>
  <si>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</si>
  <si>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</si>
  <si>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</si>
  <si>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</si>
  <si>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</si>
  <si>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</si>
  <si>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</si>
  <si>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</si>
  <si>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</si>
  <si>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</si>
  <si>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</si>
  <si>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</si>
  <si>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ชั้นมัธยมศึกษาปีที่ 1/1</t>
  </si>
  <si>
    <t>31 มีนาคม 2568</t>
  </si>
  <si>
    <t>2568</t>
  </si>
  <si>
    <t>นางอรวรรณ เหล่าชัย</t>
  </si>
  <si>
    <t>นางสาวณัฐรานี สุดตะนา</t>
  </si>
  <si>
    <t>นางอโนมา เย็นใจ</t>
  </si>
  <si>
    <t>นางสาวนารินทร์ สินทรมย์</t>
  </si>
  <si>
    <t xml:space="preserve">นางสาววีรันทร์ศิตา มีหนองหว้า </t>
  </si>
  <si>
    <t>นางชมพูนุช จำปาอ่อน</t>
  </si>
  <si>
    <t>นางสินีนาฎ ศิริชัยวัฒนกุล</t>
  </si>
  <si>
    <t>นายณภัทร ดลเอี่ยม</t>
  </si>
  <si>
    <t>นางสาวเมทิชา สำราญเรียบ</t>
  </si>
  <si>
    <t>นางสาวฉัตรฏิญาภรณ์ อุปภา</t>
  </si>
  <si>
    <t>นางเจตสุดาภรณ์ ยุบลไสย</t>
  </si>
  <si>
    <t>นางสาวธัญลักษณ์ เทียนน้อย</t>
  </si>
  <si>
    <t>นางนุชนภา ชาแสน</t>
  </si>
  <si>
    <t>นางอมรรัตน์ สมสุข</t>
  </si>
  <si>
    <t>นางวจนพร ถาวงษ์กลาง</t>
  </si>
  <si>
    <t>นายเขต ดอนประจำ</t>
  </si>
  <si>
    <t>นางสาวจิรภา ภูพันนา</t>
  </si>
  <si>
    <t>ชั้นมัธยมศึกษาปีที่ 1/2</t>
  </si>
  <si>
    <t>นางนิตยา บูรพาพรพันธ์</t>
  </si>
  <si>
    <t>นางสาวมลิสา พรหมพิทัก</t>
  </si>
  <si>
    <t>ชั้นมัธยมศึกษาปีที่ 1/3</t>
  </si>
  <si>
    <t>นางสุภาภรณ์ ดงเรืองศรี</t>
  </si>
  <si>
    <t>นางสาวปิยะดา ดีสวนโคก</t>
  </si>
  <si>
    <t>ชั้นมัธยมศึกษาปีที่ 1/4</t>
  </si>
  <si>
    <t>นางสาวรัตยาภรณ์ ปริยะสิทธิ์</t>
  </si>
  <si>
    <t>ว่าที่ ร.ต.กริชภัฏช์ จันทะมูล</t>
  </si>
  <si>
    <t>ชั้นมัธยมศึกษาปีที่ 1/5</t>
  </si>
  <si>
    <t>นางสาวปัทมา เสนสิทธิ์</t>
  </si>
  <si>
    <t>นายวงศ์พัทธ์ วรสาร</t>
  </si>
  <si>
    <t>ชั้นมัธยมศึกษาปีที่ 1/6</t>
  </si>
  <si>
    <t>นางสุกัลยา บุญเลิศ</t>
  </si>
  <si>
    <t>นายวีรศักดิ์ ชัยปัญญา</t>
  </si>
  <si>
    <t>ชั้นมัธยมศึกษาปีที่ 1/7</t>
  </si>
  <si>
    <t>ว่าที่ ร.ต.หญิงศิริลักษณ์ ดาวศรี</t>
  </si>
  <si>
    <t>นายทศพล เทศารินทร์</t>
  </si>
  <si>
    <t>ชั้นมัธยมศึกษาปีที่ 1/8</t>
  </si>
  <si>
    <t>นางสาวเพียงตะวัน บุญแสน</t>
  </si>
  <si>
    <t>นางสาวณัฐพร อรรคอำนวย</t>
  </si>
  <si>
    <t>นางสาวศรินยา จรัสแผ้ว</t>
  </si>
  <si>
    <t>นางสาวชลดา คงสมมาตย์</t>
  </si>
  <si>
    <t>ชั้นมัธยมศึกษาปีที่ 1/9</t>
  </si>
  <si>
    <t>นายพงษ์ศักดิ์ พันสุข</t>
  </si>
  <si>
    <t>นางสาวนวพร ศรีสวัสดิ์</t>
  </si>
  <si>
    <t>ชั้นมัธยมศึกษาปีที่ 1/10</t>
  </si>
  <si>
    <t>ชั้นมัธยมศึกษาปีที่ 2/1</t>
  </si>
  <si>
    <t>นางสาวปราณี นันทะแสน</t>
  </si>
  <si>
    <t>นางเพ็ญพร กุศลาธรรม</t>
  </si>
  <si>
    <t>ชั้นมัธยมศึกษาปีที่ 2/2</t>
  </si>
  <si>
    <t>นางนพวรรณ แสนมาโนช</t>
  </si>
  <si>
    <t>นางสาวอภิญญา ภูปัง</t>
  </si>
  <si>
    <t>นางสาวสุชาดา อุทัยบุรมย์</t>
  </si>
  <si>
    <t>นายเกียรติภูมิ พรมสุข</t>
  </si>
  <si>
    <t>ชั้นมัธยมศึกษาปีที่ 2/3</t>
  </si>
  <si>
    <t>ชั้นมัธยมศึกษาปีที่ 2/4</t>
  </si>
  <si>
    <t>ชั้นมัธยมศึกษาปีที่ 2/5</t>
  </si>
  <si>
    <t>ชั้นมัธยมศึกษาปีที่ 2/6</t>
  </si>
  <si>
    <t>ชั้นมัธยมศึกษาปีที่ 2/7</t>
  </si>
  <si>
    <t>ชั้นมัธยมศึกษาปีที่ 2/8</t>
  </si>
  <si>
    <t>ชั้นมัธยมศึกษาปีที่ 2/9</t>
  </si>
  <si>
    <t>นางประสพสุข คำชนะ</t>
  </si>
  <si>
    <t>นางสาววรรณประภา ธานี</t>
  </si>
  <si>
    <t>นางจิราพร เครือแวงมน</t>
  </si>
  <si>
    <t>นางสาวอัจฉรา นาจำรัส</t>
  </si>
  <si>
    <t>นายสงวนศักดิ์ นามพุทธา</t>
  </si>
  <si>
    <t>นางสาวอนุธิดา แก้วสีม่วง</t>
  </si>
  <si>
    <t>นางสาวอรนิจ ฤทธิโรจน์</t>
  </si>
  <si>
    <t>นายวินัย ศรีตระการ</t>
  </si>
  <si>
    <t>นางนภัสชล โคตรชมภู</t>
  </si>
  <si>
    <t>นางสาวกุสุมาสพ์ วารีไสย์</t>
  </si>
  <si>
    <t>นางสาวศศิธร อัศวภูมิ</t>
  </si>
  <si>
    <t>นางสาวปนิดา การฟุ้ง</t>
  </si>
  <si>
    <t>ชั้นมัธยมศึกษาปีที่ 3/1</t>
  </si>
  <si>
    <t>ชั้นมัธยมศึกษาปีที่ 3/2</t>
  </si>
  <si>
    <t>ชั้นมัธยมศึกษาปีที่ 3/3</t>
  </si>
  <si>
    <t>ชั้นมัธยมศึกษาปีที่ 3/4</t>
  </si>
  <si>
    <t>ชั้นมัธยมศึกษาปีที่ 3/5</t>
  </si>
  <si>
    <t>ชั้นมัธยมศึกษาปีที่ 3/6</t>
  </si>
  <si>
    <t>ชั้นมัธยมศึกษาปีที่ 3/7</t>
  </si>
  <si>
    <t>ชั้นมัธยมศึกษาปีที่ 3/8</t>
  </si>
  <si>
    <t>ชั้นมัธยมศึกษาปีที่ 3/9</t>
  </si>
  <si>
    <t>นางสาวอรทัย ธารแผ้ว</t>
  </si>
  <si>
    <t>นางสาวชนิกานต์ ญาณผาด</t>
  </si>
  <si>
    <t>นายวงศ์ชีวพันธ์ พันธ์แก้ว</t>
  </si>
  <si>
    <t>นางสาวกิตติยา วงษาสิงห์</t>
  </si>
  <si>
    <t>นางเพ็ญนภา ธารประเสริฐ</t>
  </si>
  <si>
    <t>นายทรงวุฒิ คำสงค์</t>
  </si>
  <si>
    <t>นางสาวดวงใจ คันตะลี</t>
  </si>
  <si>
    <t>นางสาวปาริชาติ ภูคำวงค์</t>
  </si>
  <si>
    <t>นายวัชรพล จันทรักษ์</t>
  </si>
  <si>
    <t>นางสาวไขนภา คงพิบูลย์</t>
  </si>
  <si>
    <t>นางสุภาภรณ์ มณีศิลป์</t>
  </si>
  <si>
    <t>นายสุทัศน์ สาระขันธ์</t>
  </si>
  <si>
    <t>นางปาริชาติ ศิลาทะเล</t>
  </si>
  <si>
    <t>นายสุทธิรักษ์ สุทธศิริ</t>
  </si>
  <si>
    <t>นายอธิวัฒน์ จิตจักร</t>
  </si>
  <si>
    <t>นางสาวธัญญารัตน์ เถาวัลดี</t>
  </si>
  <si>
    <t>นางสาวสุจิตรา อุทธาทอง</t>
  </si>
  <si>
    <t>นายกฤษณะ วงมนตรี</t>
  </si>
  <si>
    <t>ชั้นมัธยมศึกษาปีที่ 4/1</t>
  </si>
  <si>
    <t>ชั้นมัธยมศึกษาปีที่ 4/2</t>
  </si>
  <si>
    <t>ชั้นมัธยมศึกษาปีที่ 4/3</t>
  </si>
  <si>
    <t>ชั้นมัธยมศึกษาปีที่ 4/4</t>
  </si>
  <si>
    <t>นายณัฐพล จันทร์ศรีราช</t>
  </si>
  <si>
    <t>ชั้นมัธยมศึกษาปีที่ 4/5</t>
  </si>
  <si>
    <t>ชั้นมัธยมศึกษาปีที่ 4/6</t>
  </si>
  <si>
    <t>ชั้นมัธยมศึกษาปีที่ 5/1</t>
  </si>
  <si>
    <t>ชั้นมัธยมศึกษาปีที่ 5/2</t>
  </si>
  <si>
    <t>ชั้นมัธยมศึกษาปีที่ 5/3</t>
  </si>
  <si>
    <t>นายวุฒิชัย คำสมหมาย</t>
  </si>
  <si>
    <t>ชั้นมัธยมศึกษาปีที่ 5/4</t>
  </si>
  <si>
    <t>นางสาวสุมนา อึ้งพลาชัย</t>
  </si>
  <si>
    <t>ชั้นมัธยมศึกษาปีที่ 5/5</t>
  </si>
  <si>
    <t>ชั้นมัธยมศึกษาปีที่ 5/6</t>
  </si>
  <si>
    <t>ชั้นมัธยมศึกษาปีที่ 5/7</t>
  </si>
  <si>
    <t>ชั้นมัธยมศึกษาปีที่ 6/1</t>
  </si>
  <si>
    <t>ชั้นมัธยมศึกษาปีที่ 6/2</t>
  </si>
  <si>
    <t>ชั้นมัธยมศึกษาปีที่ 6/3</t>
  </si>
  <si>
    <t>นางพัชรากร น่วมมะโน</t>
  </si>
  <si>
    <t>ชั้นมัธยมศึกษาปีที่ 6/4</t>
  </si>
  <si>
    <t>ชั้นมัธยมศึกษาปีที่ 6/5</t>
  </si>
  <si>
    <t>ชั้นมัธยมศึกษาปีที่ 6/6</t>
  </si>
  <si>
    <t>ชั้นมัธยมศึกษาปีที่ 6/7</t>
  </si>
  <si>
    <t>นางสาวสุดใจ บุษบงค์</t>
  </si>
  <si>
    <t>ชื่อครู</t>
  </si>
  <si>
    <t>F1</t>
  </si>
  <si>
    <t>F2</t>
  </si>
  <si>
    <t>F3</t>
  </si>
  <si>
    <t>3</t>
  </si>
  <si>
    <t>2</t>
  </si>
  <si>
    <t>1</t>
  </si>
  <si>
    <t>ค้นหา</t>
  </si>
  <si>
    <t>คำ</t>
  </si>
  <si>
    <t>นางณัฎฐิรา คำสมหมาย</t>
  </si>
  <si>
    <t>นางสาวกนกรักษ์ ไชยคำภา</t>
  </si>
  <si>
    <t>ว่าที่ ร.ต.วิชชาวุธ อุ่นสิม</t>
  </si>
  <si>
    <t>นางธรินรักษ์ ภูแซมแสง</t>
  </si>
  <si>
    <t>นางสาววรรณิศา ยุบุญชู</t>
  </si>
  <si>
    <t>นายอานนท์ คารมหวาน</t>
  </si>
  <si>
    <t>นายอานุภาพ  ปรีทรัพย์</t>
  </si>
  <si>
    <t>นายธนโชค ดอนประจง</t>
  </si>
  <si>
    <t>นางสาวปาณิสรา รองทอง</t>
  </si>
  <si>
    <t>นางสาววิลาวัลย์  จันทร์โรรุณ</t>
  </si>
  <si>
    <t>นายณัฐวุฒิ อุบลลา</t>
  </si>
  <si>
    <t>นายธนภัทร อุ่นสวิง</t>
  </si>
  <si>
    <t>นายปิญะพัฒน์  ฆารไสว</t>
  </si>
  <si>
    <t>นายอนุสรณ์ คำสถิต</t>
  </si>
  <si>
    <t>นางสาววรัทยา  หัสวงศ์</t>
  </si>
  <si>
    <t>นายภานุวัฒน์  กลางสวัสดิ์</t>
  </si>
  <si>
    <t>นายอภิชาติ ภารสุวรรณ์</t>
  </si>
  <si>
    <t>นายพรพิทักษ์  พิมพะสอน</t>
  </si>
  <si>
    <t>นายเสฏฐวุฒิ  ไชยนามล</t>
  </si>
  <si>
    <t>นายธีรวัฒน์  โนนทิง</t>
  </si>
  <si>
    <t>นายพีรพัฒน์ บรรณามล</t>
  </si>
  <si>
    <t>นางสาวสุภาภรณ์  เเสงฤทธิ์</t>
  </si>
  <si>
    <t>นายวงศกร  โยธาภักดี</t>
  </si>
  <si>
    <t>นายพัทรพล ศรีหามาตย์</t>
  </si>
  <si>
    <t>นางสาวสุนิดา ศรีวรรณา</t>
  </si>
  <si>
    <t>นางสาวเปรมมิกา พบวงศษา</t>
  </si>
  <si>
    <t>นางสาวณัฐชา กัลยานาม</t>
  </si>
  <si>
    <t>นางสาวประภาวิณี สิทธิจันทร์</t>
  </si>
  <si>
    <t>นางสาวปองขวัญ บัวน้อย</t>
  </si>
  <si>
    <t>นางสาวปิ่นแก้ว จันทรภู</t>
  </si>
  <si>
    <t>นางสาวพันภกา  ภูปรางค์</t>
  </si>
  <si>
    <t>นางสาวพิมลดา ภูแท่งแก้ว</t>
  </si>
  <si>
    <t>นางสาววิชุดาภรณ์ อุดมรัตน์</t>
  </si>
  <si>
    <t>นางสาวสุจิรา พิมพงษ์ต้อน</t>
  </si>
  <si>
    <t xml:space="preserve">นางสาวรุจาภา   ภูนิลวาลย์ </t>
  </si>
  <si>
    <t>นายคณพัฒน์ ขัติยะวงค์</t>
  </si>
  <si>
    <t>นางสาวจิราภรณ์ กั้วมาลา</t>
  </si>
  <si>
    <t>นางสาวอรดี ศรีวิเศษ</t>
  </si>
  <si>
    <t>นางสาวชลดา นาใจเย็น</t>
  </si>
  <si>
    <t>นายเบญจมินทร์ ดาบไธสง</t>
  </si>
  <si>
    <t>นางสาววนัชพร อารีเอื้อ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</si>
</sst>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B2A1C7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19" fillId="2" borderId="0" xfId="0" applyFont="1" applyFill="1"/>
    <xf numFmtId="0" fontId="20" fillId="3" borderId="0" xfId="0" applyFont="1" applyFill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Alignment="1">
      <alignment vertical="center" shrinkToFit="1"/>
    </xf>
    <xf numFmtId="0" fontId="21" fillId="8" borderId="0" xfId="0" applyFont="1" applyFill="1"/>
    <xf numFmtId="0" fontId="20" fillId="9" borderId="0" xfId="0" applyFont="1" applyFill="1"/>
    <xf numFmtId="0" fontId="21" fillId="9" borderId="0" xfId="0" applyFont="1" applyFill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Alignment="1">
      <alignment horizontal="center" vertical="center" shrinkToFit="1"/>
    </xf>
    <xf numFmtId="0" fontId="21" fillId="9" borderId="0" xfId="0" applyFont="1" applyFill="1" applyAlignment="1">
      <alignment vertical="center" shrinkToFit="1"/>
    </xf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/>
    <xf numFmtId="0" fontId="24" fillId="12" borderId="0" xfId="0" applyFont="1" applyFill="1"/>
    <xf numFmtId="0" fontId="23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/>
    <xf numFmtId="0" fontId="23" fillId="3" borderId="25" xfId="0" applyFont="1" applyFill="1" applyBorder="1"/>
    <xf numFmtId="0" fontId="26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horizontal="center"/>
    </xf>
    <xf numFmtId="0" fontId="23" fillId="13" borderId="0" xfId="0" applyFont="1" applyFill="1"/>
    <xf numFmtId="0" fontId="31" fillId="3" borderId="0" xfId="0" applyFont="1" applyFill="1"/>
    <xf numFmtId="0" fontId="32" fillId="3" borderId="0" xfId="0" applyFont="1" applyFill="1"/>
    <xf numFmtId="0" fontId="32" fillId="0" borderId="0" xfId="0" applyFont="1"/>
    <xf numFmtId="0" fontId="33" fillId="3" borderId="0" xfId="0" applyFont="1" applyFill="1"/>
    <xf numFmtId="0" fontId="33" fillId="0" borderId="0" xfId="0" applyFont="1"/>
    <xf numFmtId="0" fontId="32" fillId="12" borderId="0" xfId="0" applyFont="1" applyFill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/>
    <xf numFmtId="0" fontId="34" fillId="14" borderId="0" xfId="0" applyFont="1" applyFill="1"/>
    <xf numFmtId="0" fontId="33" fillId="15" borderId="0" xfId="0" applyFont="1" applyFill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Alignment="1">
      <alignment vertical="center" shrinkToFit="1"/>
    </xf>
    <xf numFmtId="0" fontId="33" fillId="18" borderId="0" xfId="0" applyFont="1" applyFill="1" applyAlignment="1">
      <alignment vertical="center" shrinkToFit="1"/>
    </xf>
    <xf numFmtId="0" fontId="33" fillId="8" borderId="0" xfId="0" applyFont="1" applyFill="1"/>
    <xf numFmtId="0" fontId="33" fillId="18" borderId="0" xfId="0" applyFont="1" applyFill="1"/>
    <xf numFmtId="0" fontId="33" fillId="19" borderId="0" xfId="0" applyFont="1" applyFill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/>
    <xf numFmtId="0" fontId="33" fillId="20" borderId="0" xfId="0" applyFont="1" applyFill="1"/>
    <xf numFmtId="0" fontId="33" fillId="21" borderId="0" xfId="0" applyFont="1" applyFill="1" applyAlignment="1">
      <alignment vertical="center" shrinkToFit="1"/>
    </xf>
    <xf numFmtId="0" fontId="33" fillId="21" borderId="0" xfId="0" applyFont="1" applyFill="1"/>
    <xf numFmtId="0" fontId="33" fillId="22" borderId="0" xfId="0" applyFont="1" applyFill="1"/>
    <xf numFmtId="0" fontId="33" fillId="23" borderId="0" xfId="0" applyFont="1" applyFill="1"/>
    <xf numFmtId="0" fontId="33" fillId="25" borderId="0" xfId="0" applyFont="1" applyFill="1" applyAlignment="1">
      <alignment vertical="center" shrinkToFit="1"/>
    </xf>
    <xf numFmtId="0" fontId="33" fillId="25" borderId="0" xfId="0" applyFont="1" applyFill="1"/>
    <xf numFmtId="0" fontId="33" fillId="26" borderId="0" xfId="0" applyFont="1" applyFill="1"/>
    <xf numFmtId="0" fontId="34" fillId="27" borderId="0" xfId="0" applyFont="1" applyFill="1"/>
    <xf numFmtId="0" fontId="15" fillId="28" borderId="0" xfId="0" applyFont="1" applyFill="1"/>
    <xf numFmtId="0" fontId="36" fillId="28" borderId="0" xfId="0" applyFont="1" applyFill="1"/>
    <xf numFmtId="0" fontId="15" fillId="12" borderId="0" xfId="0" applyFont="1" applyFill="1"/>
    <xf numFmtId="0" fontId="37" fillId="28" borderId="0" xfId="0" applyFont="1" applyFill="1"/>
    <xf numFmtId="0" fontId="15" fillId="8" borderId="35" xfId="0" applyFont="1" applyFill="1" applyBorder="1"/>
    <xf numFmtId="0" fontId="15" fillId="28" borderId="0" xfId="0" applyFont="1" applyFill="1" applyAlignment="1">
      <alignment horizontal="left"/>
    </xf>
    <xf numFmtId="0" fontId="32" fillId="28" borderId="0" xfId="0" applyFont="1" applyFill="1"/>
    <xf numFmtId="0" fontId="15" fillId="0" borderId="0" xfId="0" applyFont="1"/>
    <xf numFmtId="0" fontId="17" fillId="0" borderId="0" xfId="0" applyFont="1"/>
    <xf numFmtId="0" fontId="15" fillId="0" borderId="0" xfId="0" applyFont="1" applyAlignment="1">
      <alignment horizontal="right"/>
    </xf>
    <xf numFmtId="49" fontId="15" fillId="0" borderId="0" xfId="0" applyNumberFormat="1" applyFont="1" applyAlignment="1">
      <alignment horizontal="left"/>
    </xf>
    <xf numFmtId="0" fontId="31" fillId="8" borderId="0" xfId="0" applyFont="1" applyFill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Alignment="1">
      <alignment horizontal="left"/>
    </xf>
    <xf numFmtId="0" fontId="32" fillId="8" borderId="36" xfId="0" applyFont="1" applyFill="1" applyBorder="1"/>
    <xf numFmtId="0" fontId="38" fillId="0" borderId="0" xfId="0" applyFont="1"/>
    <xf numFmtId="0" fontId="33" fillId="2" borderId="0" xfId="0" applyFont="1" applyFill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Protection="1">
      <protection locked="0"/>
    </xf>
    <xf numFmtId="0" fontId="33" fillId="15" borderId="0" xfId="0" applyFont="1" applyFill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Alignment="1" applyProtection="1">
      <alignment vertical="center" shrinkToFit="1"/>
      <protection locked="0"/>
    </xf>
    <xf numFmtId="0" fontId="33" fillId="18" borderId="0" xfId="0" applyFont="1" applyFill="1" applyProtection="1">
      <protection locked="0"/>
    </xf>
    <xf numFmtId="0" fontId="33" fillId="19" borderId="0" xfId="0" applyFont="1" applyFill="1" applyProtection="1">
      <protection locked="0"/>
    </xf>
    <xf numFmtId="0" fontId="14" fillId="0" borderId="7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left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horizontal="left" shrinkToFit="1" readingOrder="1"/>
    </xf>
    <xf numFmtId="0" fontId="44" fillId="0" borderId="0" xfId="0" applyFont="1" applyAlignment="1">
      <alignment horizontal="center" vertical="top"/>
    </xf>
    <xf numFmtId="0" fontId="45" fillId="0" borderId="0" xfId="0" applyFont="1" applyAlignment="1">
      <alignment vertical="top"/>
    </xf>
    <xf numFmtId="0" fontId="46" fillId="0" borderId="0" xfId="0" applyFont="1"/>
    <xf numFmtId="0" fontId="44" fillId="0" borderId="0" xfId="0" applyFont="1" applyAlignment="1">
      <alignment horizontal="left" vertical="top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0" borderId="0" xfId="0" applyFont="1"/>
    <xf numFmtId="0" fontId="46" fillId="0" borderId="0" xfId="0" applyFont="1" applyAlignment="1">
      <alignment horizontal="left"/>
    </xf>
    <xf numFmtId="0" fontId="33" fillId="7" borderId="9" xfId="0" applyFont="1" applyFill="1" applyBorder="1" applyAlignment="1">
      <alignment horizontal="left" vertical="center" shrinkToFit="1"/>
    </xf>
    <xf numFmtId="0" fontId="33" fillId="16" borderId="39" xfId="0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top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center" vertical="top"/>
    </xf>
    <xf numFmtId="0" fontId="45" fillId="0" borderId="0" xfId="0" applyFont="1" applyAlignment="1">
      <alignment horizontal="left" vertical="top"/>
    </xf>
    <xf numFmtId="0" fontId="46" fillId="0" borderId="0" xfId="0" applyFont="1" applyAlignment="1">
      <alignment vertical="top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Alignment="1">
      <alignment horizontal="center"/>
    </xf>
    <xf numFmtId="0" fontId="15" fillId="0" borderId="0" xfId="0" applyFont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41" fillId="28" borderId="0" xfId="0" applyFont="1" applyFill="1" applyAlignment="1">
      <alignment horizontal="left" vertical="top" wrapText="1"/>
    </xf>
    <xf numFmtId="49" fontId="32" fillId="0" borderId="0" xfId="0" applyNumberFormat="1" applyFont="1" applyAlignment="1">
      <alignment horizontal="left"/>
    </xf>
    <xf numFmtId="0" fontId="32" fillId="3" borderId="0" xfId="0" applyFont="1" applyFill="1" applyAlignment="1">
      <alignment horizontal="left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2" fillId="3" borderId="62" xfId="0" applyFont="1" applyFill="1" applyBorder="1" applyAlignment="1">
      <alignment horizontal="left"/>
    </xf>
    <xf numFmtId="0" fontId="34" fillId="2" borderId="0" xfId="0" applyFont="1" applyFill="1" applyAlignment="1">
      <alignment horizontal="center"/>
    </xf>
    <xf numFmtId="0" fontId="18" fillId="0" borderId="0" xfId="0" applyFont="1"/>
    <xf numFmtId="0" fontId="34" fillId="7" borderId="0" xfId="0" applyFont="1" applyFill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14" fillId="0" borderId="0" xfId="0" applyFont="1"/>
    <xf numFmtId="0" fontId="14" fillId="32" borderId="0" xfId="0" applyFont="1" applyFill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14" fillId="0" borderId="30" xfId="0" applyFont="1" applyBorder="1"/>
    <xf numFmtId="0" fontId="34" fillId="9" borderId="45" xfId="0" applyFont="1" applyFill="1" applyBorder="1" applyAlignment="1">
      <alignment horizontal="center"/>
    </xf>
    <xf numFmtId="0" fontId="33" fillId="9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4" fillId="9" borderId="47" xfId="0" applyFont="1" applyFill="1" applyBorder="1" applyAlignment="1">
      <alignment horizontal="center"/>
    </xf>
    <xf numFmtId="0" fontId="14" fillId="0" borderId="39" xfId="0" applyFont="1" applyBorder="1"/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14" fillId="0" borderId="48" xfId="0" applyFont="1" applyBorder="1"/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3" fillId="4" borderId="13" xfId="0" applyFont="1" applyFill="1" applyBorder="1" applyAlignment="1">
      <alignment horizontal="center" vertical="center" textRotation="90" wrapText="1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 shrinkToFit="1"/>
    </xf>
    <xf numFmtId="0" fontId="33" fillId="6" borderId="11" xfId="0" applyFont="1" applyFill="1" applyBorder="1" applyAlignment="1">
      <alignment horizontal="center" vertical="center" shrinkToFit="1"/>
    </xf>
    <xf numFmtId="0" fontId="33" fillId="6" borderId="13" xfId="0" applyFont="1" applyFill="1" applyBorder="1" applyAlignment="1">
      <alignment horizontal="center" vertical="center" textRotation="90" wrapTex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9" borderId="11" xfId="0" applyFont="1" applyFill="1" applyBorder="1" applyAlignment="1">
      <alignment horizontal="center" vertical="center"/>
    </xf>
    <xf numFmtId="0" fontId="33" fillId="6" borderId="42" xfId="0" applyFont="1" applyFill="1" applyBorder="1" applyAlignment="1">
      <alignment horizontal="center" vertical="center" textRotation="90" wrapText="1"/>
    </xf>
    <xf numFmtId="0" fontId="32" fillId="36" borderId="0" xfId="0" applyFont="1" applyFill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19" fillId="6" borderId="11" xfId="0" applyFont="1" applyFill="1" applyBorder="1" applyAlignment="1">
      <alignment horizontal="center"/>
    </xf>
    <xf numFmtId="0" fontId="1" fillId="0" borderId="30" xfId="0" applyFont="1" applyBorder="1"/>
    <xf numFmtId="0" fontId="1" fillId="0" borderId="39" xfId="0" applyFont="1" applyBorder="1"/>
    <xf numFmtId="0" fontId="19" fillId="6" borderId="11" xfId="0" applyFont="1" applyFill="1" applyBorder="1" applyAlignment="1">
      <alignment horizontal="center" shrinkToFit="1"/>
    </xf>
    <xf numFmtId="0" fontId="1" fillId="0" borderId="48" xfId="0" applyFont="1" applyBorder="1"/>
    <xf numFmtId="0" fontId="19" fillId="9" borderId="47" xfId="0" applyFont="1" applyFill="1" applyBorder="1" applyAlignment="1">
      <alignment horizontal="center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9" xfId="0" applyFont="1" applyBorder="1"/>
    <xf numFmtId="0" fontId="19" fillId="2" borderId="13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/>
    </xf>
    <xf numFmtId="0" fontId="1" fillId="0" borderId="29" xfId="0" applyFont="1" applyBorder="1"/>
    <xf numFmtId="0" fontId="1" fillId="0" borderId="41" xfId="0" applyFont="1" applyBorder="1"/>
    <xf numFmtId="0" fontId="22" fillId="4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0" xfId="0" applyFont="1" applyFill="1" applyAlignment="1">
      <alignment horizontal="center"/>
    </xf>
    <xf numFmtId="0" fontId="1" fillId="0" borderId="0" xfId="0" applyFont="1"/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22" fillId="6" borderId="4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textRotation="90" wrapText="1"/>
    </xf>
    <xf numFmtId="0" fontId="22" fillId="35" borderId="42" xfId="0" applyFont="1" applyFill="1" applyBorder="1" applyAlignment="1">
      <alignment horizontal="center" vertical="center" textRotation="90" wrapText="1"/>
    </xf>
    <xf numFmtId="0" fontId="22" fillId="35" borderId="13" xfId="0" applyFont="1" applyFill="1" applyBorder="1" applyAlignment="1">
      <alignment horizontal="center" vertical="center" textRotation="90" wrapText="1"/>
    </xf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1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>
            <a:extLst>
              <a:ext uri="{FF2B5EF4-FFF2-40B4-BE49-F238E27FC236}">
                <a16:creationId xmlns:a16="http://schemas.microsoft.com/office/drawing/2014/main" id="{00000000-0008-0000-0000-0000A6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>
          <a:extLst>
            <a:ext uri="{FF2B5EF4-FFF2-40B4-BE49-F238E27FC236}">
              <a16:creationId xmlns:a16="http://schemas.microsoft.com/office/drawing/2014/main" id="{00000000-0008-0000-0700-00006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>
          <a:extLst>
            <a:ext uri="{FF2B5EF4-FFF2-40B4-BE49-F238E27FC236}">
              <a16:creationId xmlns:a16="http://schemas.microsoft.com/office/drawing/2014/main" id="{00000000-0008-0000-0700-00007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>
          <a:extLst>
            <a:ext uri="{FF2B5EF4-FFF2-40B4-BE49-F238E27FC236}">
              <a16:creationId xmlns:a16="http://schemas.microsoft.com/office/drawing/2014/main" id="{00000000-0008-0000-0700-00007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>
          <a:extLst>
            <a:ext uri="{FF2B5EF4-FFF2-40B4-BE49-F238E27FC236}">
              <a16:creationId xmlns:a16="http://schemas.microsoft.com/office/drawing/2014/main" id="{00000000-0008-0000-0700-00007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>
          <a:extLst>
            <a:ext uri="{FF2B5EF4-FFF2-40B4-BE49-F238E27FC236}">
              <a16:creationId xmlns:a16="http://schemas.microsoft.com/office/drawing/2014/main" id="{00000000-0008-0000-0700-00007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>
          <a:extLst>
            <a:ext uri="{FF2B5EF4-FFF2-40B4-BE49-F238E27FC236}">
              <a16:creationId xmlns:a16="http://schemas.microsoft.com/office/drawing/2014/main" id="{00000000-0008-0000-0700-00007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>
          <a:extLst>
            <a:ext uri="{FF2B5EF4-FFF2-40B4-BE49-F238E27FC236}">
              <a16:creationId xmlns:a16="http://schemas.microsoft.com/office/drawing/2014/main" id="{00000000-0008-0000-0700-00007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>
          <a:extLst>
            <a:ext uri="{FF2B5EF4-FFF2-40B4-BE49-F238E27FC236}">
              <a16:creationId xmlns:a16="http://schemas.microsoft.com/office/drawing/2014/main" id="{00000000-0008-0000-0700-000076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>
          <a:extLst>
            <a:ext uri="{FF2B5EF4-FFF2-40B4-BE49-F238E27FC236}">
              <a16:creationId xmlns:a16="http://schemas.microsoft.com/office/drawing/2014/main" id="{00000000-0008-0000-0700-000077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>
          <a:extLst>
            <a:ext uri="{FF2B5EF4-FFF2-40B4-BE49-F238E27FC236}">
              <a16:creationId xmlns:a16="http://schemas.microsoft.com/office/drawing/2014/main" id="{00000000-0008-0000-0700-000078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>
          <a:extLst>
            <a:ext uri="{FF2B5EF4-FFF2-40B4-BE49-F238E27FC236}">
              <a16:creationId xmlns:a16="http://schemas.microsoft.com/office/drawing/2014/main" id="{00000000-0008-0000-0700-000079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>
          <a:extLst>
            <a:ext uri="{FF2B5EF4-FFF2-40B4-BE49-F238E27FC236}">
              <a16:creationId xmlns:a16="http://schemas.microsoft.com/office/drawing/2014/main" id="{00000000-0008-0000-0700-00007A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>
          <a:extLst>
            <a:ext uri="{FF2B5EF4-FFF2-40B4-BE49-F238E27FC236}">
              <a16:creationId xmlns:a16="http://schemas.microsoft.com/office/drawing/2014/main" id="{00000000-0008-0000-0700-00007B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>
          <a:extLst>
            <a:ext uri="{FF2B5EF4-FFF2-40B4-BE49-F238E27FC236}">
              <a16:creationId xmlns:a16="http://schemas.microsoft.com/office/drawing/2014/main" id="{00000000-0008-0000-0700-00007C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>
          <a:extLst>
            <a:ext uri="{FF2B5EF4-FFF2-40B4-BE49-F238E27FC236}">
              <a16:creationId xmlns:a16="http://schemas.microsoft.com/office/drawing/2014/main" id="{00000000-0008-0000-0700-00007D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>
          <a:extLst>
            <a:ext uri="{FF2B5EF4-FFF2-40B4-BE49-F238E27FC236}">
              <a16:creationId xmlns:a16="http://schemas.microsoft.com/office/drawing/2014/main" id="{00000000-0008-0000-0700-00007E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>
          <a:extLst>
            <a:ext uri="{FF2B5EF4-FFF2-40B4-BE49-F238E27FC236}">
              <a16:creationId xmlns:a16="http://schemas.microsoft.com/office/drawing/2014/main" id="{00000000-0008-0000-0700-00007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>
          <a:extLst>
            <a:ext uri="{FF2B5EF4-FFF2-40B4-BE49-F238E27FC236}">
              <a16:creationId xmlns:a16="http://schemas.microsoft.com/office/drawing/2014/main" id="{00000000-0008-0000-0700-00008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>
          <a:extLst>
            <a:ext uri="{FF2B5EF4-FFF2-40B4-BE49-F238E27FC236}">
              <a16:creationId xmlns:a16="http://schemas.microsoft.com/office/drawing/2014/main" id="{00000000-0008-0000-0700-00008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>
          <a:extLst>
            <a:ext uri="{FF2B5EF4-FFF2-40B4-BE49-F238E27FC236}">
              <a16:creationId xmlns:a16="http://schemas.microsoft.com/office/drawing/2014/main" id="{00000000-0008-0000-0700-00008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>
          <a:extLst>
            <a:ext uri="{FF2B5EF4-FFF2-40B4-BE49-F238E27FC236}">
              <a16:creationId xmlns:a16="http://schemas.microsoft.com/office/drawing/2014/main" id="{00000000-0008-0000-0700-00008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>
          <a:extLst>
            <a:ext uri="{FF2B5EF4-FFF2-40B4-BE49-F238E27FC236}">
              <a16:creationId xmlns:a16="http://schemas.microsoft.com/office/drawing/2014/main" id="{00000000-0008-0000-0700-00008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>
          <a:extLst>
            <a:ext uri="{FF2B5EF4-FFF2-40B4-BE49-F238E27FC236}">
              <a16:creationId xmlns:a16="http://schemas.microsoft.com/office/drawing/2014/main" id="{00000000-0008-0000-0700-00008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77F955-A0DE-4D6C-A384-AE01105C19EF}" name="Table1" displayName="Table1" ref="E1:H82" totalsRowShown="0" headerRowDxfId="5" dataDxfId="4">
  <autoFilter ref="E1:H82" xr:uid="{1277F955-A0DE-4D6C-A384-AE01105C19EF}"/>
  <tableColumns count="4">
    <tableColumn id="1" xr3:uid="{7FA804B8-548D-4E8A-8C90-30123E80960E}" name="ชื่อครู" dataDxfId="3"/>
    <tableColumn id="2" xr3:uid="{945E3071-9198-44C1-A36B-D9558C684F94}" name="F1" dataDxfId="2">
      <calculatedColumnFormula>IF(ISNUMBER(SEARCH(บันทึกข้อความ!$Q$11,Table1[[#This Row],[ชื่อครู]])),MAX($F$1:F1)+1,0)</calculatedColumnFormula>
    </tableColumn>
    <tableColumn id="3" xr3:uid="{DA2B6EF1-8986-415D-BBC7-CA60CA5530CD}" name="F2" dataDxfId="1">
      <calculatedColumnFormula>ROW()-1</calculatedColumnFormula>
    </tableColumn>
    <tableColumn id="4" xr3:uid="{463357AE-801D-4EB1-9ECF-1CBB86F32122}" name="F3" dataDxfId="0">
      <calculatedColumnFormula>INDEX(Table1[ชื่อครู],MATCH(Table1[[#This Row],[F2]],Table1[F1],0))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Z998"/>
  <sheetViews>
    <sheetView showGridLines="0" tabSelected="1" workbookViewId="0">
      <selection activeCell="Q14" sqref="Q14"/>
    </sheetView>
  </sheetViews>
  <sheetFormatPr defaultColWidth="12.625" defaultRowHeight="15" customHeight="1"/>
  <cols>
    <col min="1" max="1" width="2.625" style="77" customWidth="1"/>
    <col min="2" max="2" width="4.375" style="77" customWidth="1"/>
    <col min="3" max="3" width="4.875" style="77" customWidth="1"/>
    <col min="4" max="4" width="16" style="77" customWidth="1"/>
    <col min="5" max="5" width="7.875" style="77" customWidth="1"/>
    <col min="6" max="6" width="5.375" style="77" customWidth="1"/>
    <col min="7" max="7" width="5.5" style="77" customWidth="1"/>
    <col min="8" max="8" width="5.375" style="77" customWidth="1"/>
    <col min="9" max="9" width="5.875" style="77" customWidth="1"/>
    <col min="10" max="10" width="5.375" style="77" customWidth="1"/>
    <col min="11" max="11" width="5.5" style="77" customWidth="1"/>
    <col min="12" max="12" width="6" style="77" customWidth="1"/>
    <col min="13" max="13" width="6.125" style="77" customWidth="1"/>
    <col min="14" max="14" width="4" style="77" customWidth="1"/>
    <col min="15" max="15" width="2.375" style="77" customWidth="1"/>
    <col min="16" max="16" width="13.25" style="77" customWidth="1"/>
    <col min="17" max="26" width="7.875" style="77" customWidth="1"/>
    <col min="27" max="16384" width="12.625" style="77"/>
  </cols>
  <sheetData>
    <row r="1" spans="1:26" ht="51.75" customHeight="1">
      <c r="A1" s="173"/>
      <c r="B1" s="173"/>
      <c r="C1" s="173" t="s">
        <v>312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33.75" customHeight="1">
      <c r="A2" s="173"/>
      <c r="B2" s="173"/>
      <c r="C2" s="174" t="s">
        <v>236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67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0.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ht="45.75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268"/>
      <c r="Q4" s="264"/>
      <c r="R4" s="264"/>
      <c r="S4" s="264"/>
      <c r="T4" s="264"/>
      <c r="U4" s="264"/>
      <c r="V4" s="264"/>
      <c r="W4" s="166"/>
      <c r="X4" s="166"/>
      <c r="Y4" s="166"/>
      <c r="Z4" s="166"/>
    </row>
    <row r="5" spans="1:26" ht="24.95" customHeight="1">
      <c r="A5" s="173"/>
      <c r="B5" s="174" t="s">
        <v>0</v>
      </c>
      <c r="C5" s="173"/>
      <c r="D5" s="77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68" t="s">
        <v>1</v>
      </c>
      <c r="Q5" s="168"/>
      <c r="R5" s="168"/>
      <c r="S5" s="169"/>
      <c r="T5" s="166"/>
      <c r="U5" s="166"/>
      <c r="V5" s="166"/>
      <c r="W5" s="166"/>
      <c r="X5" s="166"/>
      <c r="Y5" s="166"/>
      <c r="Z5" s="166"/>
    </row>
    <row r="6" spans="1:26" ht="24.95" customHeight="1">
      <c r="A6" s="173"/>
      <c r="B6" s="174" t="s">
        <v>2</v>
      </c>
      <c r="C6" s="175" t="s">
        <v>3</v>
      </c>
      <c r="D6" s="176" t="s">
        <v>318</v>
      </c>
      <c r="E6" s="174" t="s">
        <v>4</v>
      </c>
      <c r="F6" s="269" t="s">
        <v>317</v>
      </c>
      <c r="G6" s="264"/>
      <c r="H6" s="264"/>
      <c r="I6" s="264"/>
      <c r="J6" s="173"/>
      <c r="K6" s="173"/>
      <c r="L6" s="173"/>
      <c r="M6" s="173"/>
      <c r="N6" s="173"/>
      <c r="O6" s="173"/>
      <c r="P6" s="170" t="s">
        <v>5</v>
      </c>
      <c r="Q6" s="265" t="s">
        <v>314</v>
      </c>
      <c r="R6" s="266"/>
      <c r="S6" s="266"/>
      <c r="T6" s="266"/>
      <c r="U6" s="266"/>
      <c r="V6" s="266"/>
      <c r="W6" s="166"/>
      <c r="X6" s="166"/>
      <c r="Y6" s="166"/>
      <c r="Z6" s="166"/>
    </row>
    <row r="7" spans="1:26" ht="24.95" customHeight="1">
      <c r="A7" s="173"/>
      <c r="B7" s="174" t="s">
        <v>6</v>
      </c>
      <c r="C7" s="77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4/2 ปีการศึกษา 2567    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0" t="s">
        <v>7</v>
      </c>
      <c r="Q7" s="265" t="s">
        <v>315</v>
      </c>
      <c r="R7" s="266"/>
      <c r="S7" s="266"/>
      <c r="T7" s="266"/>
      <c r="U7" s="266"/>
      <c r="V7" s="266"/>
      <c r="W7" s="166"/>
      <c r="X7" s="166"/>
      <c r="Y7" s="166"/>
      <c r="Z7" s="166"/>
    </row>
    <row r="8" spans="1:26" ht="24.95" customHeight="1">
      <c r="A8" s="173"/>
      <c r="B8" s="77" t="str">
        <f>"เรียน  ผู้อำนวยการ"&amp;Q6</f>
        <v>เรียน  ผู้อำนวยการโรงเรียนเมืองกาฬสินธุ์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</row>
    <row r="9" spans="1:26" ht="24.95" customHeight="1">
      <c r="A9" s="173"/>
      <c r="B9" s="77" t="str">
        <f>"       ด้วย ข้าพเจ้า "&amp;Q11&amp;"    ตำแหน่ง " &amp;Q12&amp;" "&amp;Q6</f>
        <v xml:space="preserve">       ด้วย ข้าพเจ้า นางสาวณัฐรานี สุดตะนา    ตำแหน่ง ครู โรงเรียนเมืองกาฬสินธุ์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0" t="s">
        <v>8</v>
      </c>
      <c r="Q9" s="270" t="s">
        <v>418</v>
      </c>
      <c r="R9" s="270"/>
      <c r="S9" s="270"/>
      <c r="T9" s="166"/>
      <c r="U9" s="166"/>
      <c r="V9" s="166"/>
      <c r="W9" s="166"/>
      <c r="X9" s="166"/>
      <c r="Y9" s="166"/>
      <c r="Z9" s="166"/>
    </row>
    <row r="10" spans="1:26" ht="24.95" customHeight="1">
      <c r="A10" s="173"/>
      <c r="B10" s="77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4/2 ปีการศึกษา 2567   เสร็จสิ้นแล้ว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0" t="s">
        <v>10</v>
      </c>
      <c r="Q10" s="265">
        <v>2567</v>
      </c>
      <c r="R10" s="266"/>
      <c r="S10" s="171"/>
      <c r="T10" s="171"/>
      <c r="U10" s="166"/>
      <c r="V10" s="166"/>
      <c r="W10" s="166"/>
      <c r="X10" s="166"/>
      <c r="Y10" s="166"/>
      <c r="Z10" s="166"/>
    </row>
    <row r="11" spans="1:26" ht="24.95" customHeight="1">
      <c r="A11" s="173"/>
      <c r="B11" s="173" t="s">
        <v>11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0" t="s">
        <v>12</v>
      </c>
      <c r="Q11" s="282" t="s">
        <v>320</v>
      </c>
      <c r="R11" s="282"/>
      <c r="S11" s="282"/>
      <c r="T11" s="166"/>
      <c r="U11" s="166"/>
      <c r="V11" s="166"/>
      <c r="W11" s="166"/>
      <c r="X11" s="166"/>
      <c r="Y11" s="166"/>
      <c r="Z11" s="166"/>
    </row>
    <row r="12" spans="1:26" ht="24.95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0" t="s">
        <v>13</v>
      </c>
      <c r="Q12" s="265" t="s">
        <v>14</v>
      </c>
      <c r="R12" s="266"/>
      <c r="S12" s="266"/>
      <c r="T12" s="166"/>
      <c r="U12" s="166"/>
      <c r="V12" s="166"/>
      <c r="W12" s="166"/>
      <c r="X12" s="166"/>
      <c r="Y12" s="166"/>
      <c r="Z12" s="166"/>
    </row>
    <row r="13" spans="1:26" ht="24.95" customHeight="1">
      <c r="A13" s="173"/>
      <c r="B13" s="271" t="s">
        <v>15</v>
      </c>
      <c r="C13" s="272"/>
      <c r="D13" s="273"/>
      <c r="E13" s="277" t="s">
        <v>16</v>
      </c>
      <c r="F13" s="279" t="s">
        <v>17</v>
      </c>
      <c r="G13" s="280"/>
      <c r="H13" s="280"/>
      <c r="I13" s="280"/>
      <c r="J13" s="280"/>
      <c r="K13" s="280"/>
      <c r="L13" s="280"/>
      <c r="M13" s="281"/>
      <c r="N13" s="173"/>
      <c r="O13" s="173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48" customHeight="1">
      <c r="A14" s="173"/>
      <c r="B14" s="274"/>
      <c r="C14" s="275"/>
      <c r="D14" s="276"/>
      <c r="E14" s="278"/>
      <c r="F14" s="202" t="s">
        <v>18</v>
      </c>
      <c r="G14" s="203" t="s">
        <v>19</v>
      </c>
      <c r="H14" s="204" t="s">
        <v>20</v>
      </c>
      <c r="I14" s="205" t="s">
        <v>19</v>
      </c>
      <c r="J14" s="206" t="s">
        <v>21</v>
      </c>
      <c r="K14" s="207" t="s">
        <v>19</v>
      </c>
      <c r="L14" s="208" t="s">
        <v>22</v>
      </c>
      <c r="M14" s="209" t="s">
        <v>19</v>
      </c>
      <c r="N14" s="173"/>
      <c r="O14" s="173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24.95" customHeight="1">
      <c r="A15" s="173"/>
      <c r="B15" s="210" t="s">
        <v>23</v>
      </c>
      <c r="C15" s="210"/>
      <c r="D15" s="210"/>
      <c r="E15" s="211">
        <f>COUNTA(นักเรียน!$C$6:$C$50)</f>
        <v>36</v>
      </c>
      <c r="F15" s="212">
        <f>COUNTIFS(สรุปผลสมรรถนะ!$E$6:E42,3)</f>
        <v>0</v>
      </c>
      <c r="G15" s="213">
        <f>IF(ISERROR($F$15*100/$E$15),"-",ROUND(F15*100/$E$15,3))</f>
        <v>0</v>
      </c>
      <c r="H15" s="214">
        <f>COUNTIFS(สรุปผลสมรรถนะ!E6:E42,2)</f>
        <v>0</v>
      </c>
      <c r="I15" s="215">
        <f>IF(ISERROR($H$15*100/$E$15),"-",ROUND($H$15*100/$E$15,2))</f>
        <v>0</v>
      </c>
      <c r="J15" s="216" t="str">
        <f>IF(COUNTIF(สรุปผลสมรรถนะ!$E$6:$E$50,"1")=0,"-",COUNTIF(สรุปผลสมรรถนะ!$E$6:$E$50,"1"))</f>
        <v>-</v>
      </c>
      <c r="K15" s="217" t="str">
        <f>IF(ISERROR($J$15*100/$E$15),"-",ROUND($J$15*100/$E$15,1))</f>
        <v>-</v>
      </c>
      <c r="L15" s="218" t="str">
        <f>IF(COUNTIF(สรุปผลสมรรถนะ!$E$6:$E$50,"0")=0,"-",COUNTIF(สรุปผลสมรรถนะ!$E$6:$E$50,"0"))</f>
        <v>-</v>
      </c>
      <c r="M15" s="219" t="str">
        <f>IF(ISERROR(L15*100/E15),"-",ROUND(L15*100/E15,2))</f>
        <v>-</v>
      </c>
      <c r="N15" s="173"/>
      <c r="O15" s="173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24.95" customHeight="1">
      <c r="A16" s="173"/>
      <c r="B16" s="210" t="s">
        <v>24</v>
      </c>
      <c r="C16" s="210"/>
      <c r="D16" s="210"/>
      <c r="E16" s="211">
        <f>COUNTA(นักเรียน!$C$6:$C$50)</f>
        <v>36</v>
      </c>
      <c r="F16" s="212">
        <f>COUNTIFS(สรุปผลสมรรถนะ!$F$6:F42,3)</f>
        <v>0</v>
      </c>
      <c r="G16" s="213">
        <f>IF(ISERROR($F$16*100/$E$16),"-",ROUND($F$16*100/$E$16,3))</f>
        <v>0</v>
      </c>
      <c r="H16" s="214">
        <f>COUNTIFS(สรุปผลสมรรถนะ!F6:F42,2)</f>
        <v>0</v>
      </c>
      <c r="I16" s="215">
        <f>IF(ISERROR($H$16*100/$E$16),"-",ROUND($H$16*100/$E$16,2))</f>
        <v>0</v>
      </c>
      <c r="J16" s="216" t="str">
        <f>IF(COUNTIF(สรุปผลสมรรถนะ!$F$6:$F$50,"1")=0,"-",COUNTIF(สรุปผลสมรรถนะ!$F$6:$F$50,"1"))</f>
        <v>-</v>
      </c>
      <c r="K16" s="217" t="str">
        <f>IF(ISERROR($J$16*100/$E$16),"-",ROUND($J$16*100/$E$16,1))</f>
        <v>-</v>
      </c>
      <c r="L16" s="218" t="str">
        <f>IF(COUNTIF(สรุปผลสมรรถนะ!$F$6:$F$50,"0")=0,"-",COUNTIF(สรุปผลสมรรถนะ!$F$6:$F$50,"0"))</f>
        <v>-</v>
      </c>
      <c r="M16" s="219" t="str">
        <f>IF(ISERROR(L16*100/E16),"-",ROUND(L16*100/E16,2))</f>
        <v>-</v>
      </c>
      <c r="N16" s="173"/>
      <c r="O16" s="173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</row>
    <row r="17" spans="1:26" ht="24.95" customHeight="1">
      <c r="A17" s="173"/>
      <c r="B17" s="210" t="s">
        <v>25</v>
      </c>
      <c r="C17" s="210"/>
      <c r="D17" s="210"/>
      <c r="E17" s="211">
        <f>COUNTA(นักเรียน!$C$6:$C$50)</f>
        <v>36</v>
      </c>
      <c r="F17" s="212">
        <f>COUNTIFS(สรุปผลสมรรถนะ!$G$6:G42,3)</f>
        <v>0</v>
      </c>
      <c r="G17" s="213">
        <f>IF(ISERROR($F$17*100/$E$17),"-",ROUND($F$17*100/$E$17,3))</f>
        <v>0</v>
      </c>
      <c r="H17" s="214">
        <f>COUNTIFS(สรุปผลสมรรถนะ!G6:G42,2)</f>
        <v>0</v>
      </c>
      <c r="I17" s="215">
        <f>IF(ISERROR($H$17*100/$E$17),"-",ROUND($H$17*100/$E$17,2))</f>
        <v>0</v>
      </c>
      <c r="J17" s="216" t="str">
        <f>IF(COUNTIF(สรุปผลสมรรถนะ!$G$6:$G$50,"1")=0,"-",COUNTIF(สรุปผลสมรรถนะ!$G$6:$G$50,"1"))</f>
        <v>-</v>
      </c>
      <c r="K17" s="217" t="str">
        <f>IF(ISERROR($J$17*100/$E$17),"-",ROUND($J$17*100/$E$17,1))</f>
        <v>-</v>
      </c>
      <c r="L17" s="218" t="str">
        <f>IF(COUNTIF(สรุปผลสมรรถนะ!$G$6:$G$50,"0")=0,"-",COUNTIF(สรุปผลสมรรถนะ!$G$6:$G$50,"0"))</f>
        <v>-</v>
      </c>
      <c r="M17" s="219" t="str">
        <f>IF(ISERROR(L17*100/E17),"-",ROUND(L17*100/E17,2))</f>
        <v>-</v>
      </c>
      <c r="N17" s="173"/>
      <c r="O17" s="173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24.95" customHeight="1">
      <c r="A18" s="173"/>
      <c r="B18" s="210" t="s">
        <v>26</v>
      </c>
      <c r="C18" s="210"/>
      <c r="D18" s="210"/>
      <c r="E18" s="211">
        <f>COUNTA(นักเรียน!$C$6:$C$50)</f>
        <v>36</v>
      </c>
      <c r="F18" s="212">
        <f>COUNTIFS(สรุปผลสมรรถนะ!$H$6:H42,3)</f>
        <v>0</v>
      </c>
      <c r="G18" s="213">
        <f>IF(ISERROR($F$18*100/$E$18),"-",ROUND($F$18*100/$E$18,3))</f>
        <v>0</v>
      </c>
      <c r="H18" s="214">
        <f>COUNTIFS(สรุปผลสมรรถนะ!H6:H42,2)</f>
        <v>0</v>
      </c>
      <c r="I18" s="215">
        <f>IF(ISERROR($H$18*100/$E$18),"-",ROUND($H$18*100/$E$18,2))</f>
        <v>0</v>
      </c>
      <c r="J18" s="216" t="str">
        <f>IF(COUNTIF(สรุปผลสมรรถนะ!$H$6:$H$50,"1")=0,"-",COUNTIF(สรุปผลสมรรถนะ!$H$6:$H$50,"1"))</f>
        <v>-</v>
      </c>
      <c r="K18" s="217" t="str">
        <f>IF(ISERROR($J$18*100/$E$18),"-",ROUND($J$18*100/$E$18,1))</f>
        <v>-</v>
      </c>
      <c r="L18" s="218" t="str">
        <f>IF(COUNTIF(สรุปผลสมรรถนะ!$H$6:$H$50,"0")=0,"-",COUNTIF(สรุปผลสมรรถนะ!$H$6:$H$50,"0"))</f>
        <v>-</v>
      </c>
      <c r="M18" s="219" t="str">
        <f>IF(ISERROR(L18*100/E18),"-",ROUND(L18*100/E18,2))</f>
        <v>-</v>
      </c>
      <c r="N18" s="173"/>
      <c r="O18" s="173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24.95" customHeight="1">
      <c r="A19" s="173"/>
      <c r="B19" s="210" t="s">
        <v>27</v>
      </c>
      <c r="C19" s="210"/>
      <c r="D19" s="210"/>
      <c r="E19" s="211">
        <f>COUNTA(นักเรียน!$C$6:$C$50)</f>
        <v>36</v>
      </c>
      <c r="F19" s="212">
        <f>COUNTIFS(สรุปผลสมรรถนะ!$I$6:I42,3)</f>
        <v>0</v>
      </c>
      <c r="G19" s="213">
        <f>IF(ISERROR($F$19*100/$E$19),"-",ROUND($F$19*100/$E$19,3))</f>
        <v>0</v>
      </c>
      <c r="H19" s="214">
        <f>COUNTIFS(สรุปผลสมรรถนะ!I6:I42,2)</f>
        <v>0</v>
      </c>
      <c r="I19" s="215">
        <f>IF(ISERROR($H$19*100/$E$19),"-",ROUND($H$19*100/$E$19,2))</f>
        <v>0</v>
      </c>
      <c r="J19" s="216" t="str">
        <f>IF(COUNTIF(สรุปผลสมรรถนะ!$I$6:$I$50,"1")=0,"-",COUNTIF(สรุปผลสมรรถนะ!$I$6:$I$50,"1"))</f>
        <v>-</v>
      </c>
      <c r="K19" s="217" t="str">
        <f>IF(ISERROR($J$19*100/$E$19),"-",ROUND($J$19*100/$E$19,1))</f>
        <v>-</v>
      </c>
      <c r="L19" s="218" t="str">
        <f>IF(COUNTIF(สรุปผลสมรรถนะ!$I$6:$I$50,"0")=0,"-",COUNTIF(สรุปผลสมรรถนะ!$I$6:$I$50,"0"))</f>
        <v>-</v>
      </c>
      <c r="M19" s="219" t="str">
        <f>IF(ISERROR(L19*100/E19),"-",ROUND(L19*100/E19,2))</f>
        <v>-</v>
      </c>
      <c r="N19" s="173"/>
      <c r="O19" s="173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24.95" customHeight="1">
      <c r="A20" s="173"/>
      <c r="B20" s="260" t="s">
        <v>28</v>
      </c>
      <c r="C20" s="261"/>
      <c r="D20" s="261"/>
      <c r="E20" s="262"/>
      <c r="F20" s="212" t="str">
        <f>IF(SUM($F$15:$F$19)=0,"-",SUM($F$15:$F$19))</f>
        <v>-</v>
      </c>
      <c r="G20" s="220" t="e">
        <f>($F$20*100/($E$19*5))</f>
        <v>#VALUE!</v>
      </c>
      <c r="H20" s="214" t="str">
        <f>IF(SUM($H$15:$H$19)=0,"-",SUM($H$15:$H$19))</f>
        <v>-</v>
      </c>
      <c r="I20" s="220" t="e">
        <f>($H$20*100/($E$19*5))</f>
        <v>#VALUE!</v>
      </c>
      <c r="J20" s="216" t="str">
        <f>IF(SUM($J$15:$J$19)=0,"-",SUM($J$15:$J$19))</f>
        <v>-</v>
      </c>
      <c r="K20" s="220" t="e">
        <f>($J$20*100/($E$19*5))</f>
        <v>#VALUE!</v>
      </c>
      <c r="L20" s="218" t="str">
        <f>IF(SUM(L15:L19)=0,"-",SUM(L15:L19))</f>
        <v>-</v>
      </c>
      <c r="M20" s="221" t="e">
        <f>($L$20*100/($E$19*5))</f>
        <v>#VALUE!</v>
      </c>
      <c r="N20" s="173"/>
      <c r="O20" s="173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24.95" customHeight="1">
      <c r="A21" s="173"/>
      <c r="B21" s="260" t="s">
        <v>29</v>
      </c>
      <c r="C21" s="261"/>
      <c r="D21" s="261"/>
      <c r="E21" s="262"/>
      <c r="F21" s="267" t="e">
        <f>(100*($F$20+$H$20))/($E$19*5)</f>
        <v>#VALUE!</v>
      </c>
      <c r="G21" s="261"/>
      <c r="H21" s="261"/>
      <c r="I21" s="262"/>
      <c r="J21" s="222"/>
      <c r="K21" s="222"/>
      <c r="L21" s="222"/>
      <c r="M21" s="222"/>
      <c r="N21" s="173"/>
      <c r="O21" s="173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24.95" customHeight="1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24.95" customHeight="1">
      <c r="A23" s="173"/>
      <c r="B23" s="173" t="s">
        <v>30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24.95" customHeight="1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24.95" customHeight="1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24.95" customHeight="1">
      <c r="A26" s="173"/>
      <c r="B26" s="173"/>
      <c r="C26" s="173"/>
      <c r="D26" s="173"/>
      <c r="E26" s="263" t="str">
        <f>สรุปผลสมรรถนะ!F52&amp;สรุปผลสมรรถนะ!J52</f>
        <v>(นางสาวณัฐรานี สุดตะนา)</v>
      </c>
      <c r="F26" s="263"/>
      <c r="G26" s="263"/>
      <c r="H26" s="263"/>
      <c r="I26" s="263"/>
      <c r="J26" s="263"/>
      <c r="K26" s="263"/>
      <c r="L26" s="263"/>
      <c r="M26" s="263"/>
      <c r="N26" s="173"/>
      <c r="O26" s="173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24.95" customHeight="1">
      <c r="A27" s="173"/>
      <c r="B27" s="173"/>
      <c r="C27" s="173"/>
      <c r="D27" s="173"/>
      <c r="E27" s="173"/>
      <c r="F27" s="263" t="str">
        <f>"ตำแหน่ง  "&amp;Q12</f>
        <v>ตำแหน่ง  ครู</v>
      </c>
      <c r="G27" s="264"/>
      <c r="H27" s="264"/>
      <c r="I27" s="264"/>
      <c r="J27" s="264"/>
      <c r="K27" s="264"/>
      <c r="L27" s="173"/>
      <c r="M27" s="173"/>
      <c r="N27" s="173"/>
      <c r="O27" s="173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24.95" customHeight="1">
      <c r="A28" s="173"/>
      <c r="B28" s="173"/>
      <c r="C28" s="173"/>
      <c r="D28" s="173"/>
      <c r="E28" s="173"/>
      <c r="F28" s="263" t="s">
        <v>313</v>
      </c>
      <c r="G28" s="264"/>
      <c r="H28" s="264"/>
      <c r="I28" s="264"/>
      <c r="J28" s="264"/>
      <c r="K28" s="264"/>
      <c r="L28" s="173"/>
      <c r="M28" s="173"/>
      <c r="N28" s="173"/>
      <c r="O28" s="173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21" customHeigh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21" customHeight="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21" customHeight="1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21" customHeight="1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21" customHeight="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21" customHeight="1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21" customHeight="1">
      <c r="A35" s="166"/>
      <c r="B35" s="166"/>
      <c r="C35" s="166"/>
      <c r="D35" s="166"/>
      <c r="E35" s="172">
        <f>SUM(E15:E19)</f>
        <v>180</v>
      </c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21" customHeight="1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21" customHeight="1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21" customHeight="1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21" customHeight="1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21" customHeight="1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21" customHeight="1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21" customHeight="1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21" customHeight="1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21" customHeight="1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21" customHeight="1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21" customHeight="1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21" customHeight="1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21" customHeight="1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21" customHeight="1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21" customHeight="1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21" customHeight="1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21" customHeight="1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21" customHeight="1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21" customHeight="1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21" customHeight="1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21" customHeight="1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21" customHeight="1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21" customHeight="1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21" customHeight="1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21" customHeight="1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21" customHeight="1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21" customHeight="1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21" customHeight="1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21" customHeight="1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21" customHeight="1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21" customHeight="1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21" customHeight="1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21" customHeight="1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21" customHeight="1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21" customHeight="1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21" customHeight="1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21" customHeight="1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21" customHeight="1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21" customHeight="1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21" customHeight="1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21" customHeight="1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21" customHeight="1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21" customHeight="1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21" customHeight="1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21" customHeight="1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21" customHeight="1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21" customHeight="1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21" customHeight="1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21" customHeight="1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21" customHeight="1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21" customHeight="1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21" customHeight="1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21" customHeight="1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21" customHeight="1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21" customHeight="1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21" customHeight="1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21" customHeight="1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21" customHeight="1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21" customHeight="1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21" customHeight="1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21" customHeight="1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21" customHeight="1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21" customHeight="1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21" customHeight="1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21" customHeight="1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21" customHeight="1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21" customHeight="1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21" customHeight="1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21" customHeight="1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21" customHeight="1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21" customHeight="1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21" customHeight="1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21" customHeight="1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21" customHeight="1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21" customHeight="1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21" customHeight="1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21" customHeight="1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21" customHeight="1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21" customHeight="1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21" customHeight="1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21" customHeight="1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21" customHeight="1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21" customHeight="1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21" customHeight="1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21" customHeight="1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21" customHeight="1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21" customHeight="1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21" customHeight="1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21" customHeight="1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21" customHeight="1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21" customHeight="1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21" customHeight="1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21" customHeight="1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21" customHeight="1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21" customHeight="1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21" customHeight="1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21" customHeight="1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21" customHeight="1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21" customHeight="1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21" customHeight="1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21" customHeight="1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21" customHeight="1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21" customHeight="1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21" customHeight="1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21" customHeight="1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21" customHeight="1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21" customHeight="1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21" customHeight="1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21" customHeight="1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21" customHeight="1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21" customHeight="1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21" customHeight="1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21" customHeight="1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21" customHeight="1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21" customHeight="1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21" customHeight="1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21" customHeight="1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21" customHeight="1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21" customHeight="1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21" customHeight="1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21" customHeight="1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21" customHeight="1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21" customHeight="1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21" customHeight="1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21" customHeight="1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21" customHeight="1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21" customHeight="1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21" customHeight="1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21" customHeight="1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21" customHeight="1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21" customHeight="1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21" customHeight="1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21" customHeight="1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21" customHeight="1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21" customHeight="1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21" customHeight="1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21" customHeight="1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21" customHeight="1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21" customHeight="1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21" customHeight="1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21" customHeight="1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21" customHeight="1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21" customHeight="1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21" customHeight="1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21" customHeight="1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21" customHeight="1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21" customHeight="1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21" customHeight="1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21" customHeight="1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21" customHeight="1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21" customHeight="1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21" customHeight="1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21" customHeight="1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21" customHeight="1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21" customHeight="1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21" customHeight="1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21" customHeight="1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21" customHeight="1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21" customHeight="1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21" customHeight="1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21" customHeight="1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21" customHeight="1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21" customHeight="1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21" customHeight="1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21" customHeight="1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21" customHeight="1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21" customHeight="1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21" customHeight="1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21" customHeight="1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21" customHeight="1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21" customHeight="1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21" customHeight="1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21" customHeight="1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21" customHeight="1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21" customHeight="1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21" customHeight="1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21" customHeight="1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21" customHeight="1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21" customHeight="1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21" customHeight="1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21" customHeight="1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21" customHeight="1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21" customHeight="1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21" customHeight="1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21" customHeight="1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21" customHeight="1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21" customHeight="1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</row>
    <row r="223" spans="1:26" ht="21" customHeight="1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</row>
    <row r="224" spans="1:26" ht="21" customHeight="1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</row>
    <row r="225" spans="1:26" ht="21" customHeight="1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</row>
    <row r="226" spans="1:26" ht="21" customHeight="1">
      <c r="A226" s="166"/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</row>
    <row r="227" spans="1:26" ht="21" customHeight="1">
      <c r="A227" s="166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</row>
    <row r="228" spans="1:26" ht="21" customHeight="1">
      <c r="A228" s="166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</row>
    <row r="229" spans="1:26" ht="21" customHeight="1">
      <c r="A229" s="166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</row>
    <row r="230" spans="1:26" ht="21" customHeight="1">
      <c r="A230" s="166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</row>
    <row r="231" spans="1:26" ht="21" customHeight="1">
      <c r="A231" s="166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</row>
    <row r="232" spans="1:26" ht="21" customHeight="1">
      <c r="A232" s="166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</row>
    <row r="233" spans="1:26" ht="21" customHeight="1">
      <c r="A233" s="166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</row>
    <row r="234" spans="1:26" ht="21" customHeight="1">
      <c r="A234" s="166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</row>
    <row r="235" spans="1:26" ht="21" customHeight="1">
      <c r="A235" s="166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</row>
    <row r="236" spans="1:26" ht="21" customHeight="1">
      <c r="A236" s="166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</row>
    <row r="237" spans="1:26" ht="21" customHeight="1">
      <c r="A237" s="166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</row>
    <row r="238" spans="1:26" ht="21" customHeight="1">
      <c r="A238" s="166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</row>
    <row r="239" spans="1:26" ht="21" customHeight="1">
      <c r="A239" s="166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</row>
    <row r="240" spans="1:26" ht="21" customHeight="1">
      <c r="A240" s="166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</row>
    <row r="241" spans="1:26" ht="21" customHeight="1">
      <c r="A241" s="166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</row>
    <row r="242" spans="1:26" ht="21" customHeight="1">
      <c r="A242" s="166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</row>
    <row r="243" spans="1:26" ht="21" customHeight="1">
      <c r="A243" s="166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</row>
    <row r="244" spans="1:26" ht="21" customHeight="1">
      <c r="A244" s="166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</row>
    <row r="245" spans="1:26" ht="21" customHeight="1">
      <c r="A245" s="166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</row>
    <row r="246" spans="1:26" ht="21" customHeight="1">
      <c r="A246" s="166"/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</row>
    <row r="247" spans="1:26" ht="21" customHeight="1">
      <c r="A247" s="166"/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</row>
    <row r="248" spans="1:26" ht="21" customHeight="1">
      <c r="A248" s="166"/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</row>
    <row r="249" spans="1:26" ht="21" customHeight="1">
      <c r="A249" s="166"/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</row>
    <row r="250" spans="1:26" ht="21" customHeight="1">
      <c r="A250" s="166"/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</row>
    <row r="251" spans="1:26" ht="21" customHeight="1">
      <c r="A251" s="166"/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</row>
    <row r="252" spans="1:26" ht="21" customHeight="1">
      <c r="A252" s="166"/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</row>
    <row r="253" spans="1:26" ht="21" customHeight="1">
      <c r="A253" s="166"/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</row>
    <row r="254" spans="1:26" ht="21" customHeight="1">
      <c r="A254" s="166"/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</row>
    <row r="255" spans="1:26" ht="21" customHeight="1">
      <c r="A255" s="166"/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</row>
    <row r="256" spans="1:26" ht="21" customHeight="1">
      <c r="A256" s="166"/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</row>
    <row r="257" spans="1:26" ht="21" customHeight="1">
      <c r="A257" s="166"/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</row>
    <row r="258" spans="1:26" ht="21" customHeight="1">
      <c r="A258" s="166"/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</row>
    <row r="259" spans="1:26" ht="21" customHeight="1">
      <c r="A259" s="166"/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</row>
    <row r="260" spans="1:26" ht="21" customHeight="1">
      <c r="A260" s="166"/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</row>
    <row r="261" spans="1:26" ht="21" customHeight="1">
      <c r="A261" s="166"/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</row>
    <row r="262" spans="1:26" ht="21" customHeight="1">
      <c r="A262" s="166"/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</row>
    <row r="263" spans="1:26" ht="21" customHeight="1">
      <c r="A263" s="166"/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</row>
    <row r="264" spans="1:26" ht="21" customHeight="1">
      <c r="A264" s="166"/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</row>
    <row r="265" spans="1:26" ht="21" customHeight="1">
      <c r="A265" s="166"/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</row>
    <row r="266" spans="1:26" ht="21" customHeight="1">
      <c r="A266" s="166"/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</row>
    <row r="267" spans="1:26" ht="21" customHeight="1">
      <c r="A267" s="166"/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</row>
    <row r="268" spans="1:26" ht="21" customHeight="1">
      <c r="A268" s="166"/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</row>
    <row r="269" spans="1:26" ht="21" customHeight="1">
      <c r="A269" s="166"/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</row>
    <row r="270" spans="1:26" ht="21" customHeight="1">
      <c r="A270" s="166"/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</row>
    <row r="271" spans="1:26" ht="21" customHeight="1">
      <c r="A271" s="166"/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</row>
    <row r="272" spans="1:26" ht="21" customHeight="1">
      <c r="A272" s="166"/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</row>
    <row r="273" spans="1:26" ht="21" customHeight="1">
      <c r="A273" s="166"/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</row>
    <row r="274" spans="1:26" ht="21" customHeight="1">
      <c r="A274" s="166"/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</row>
    <row r="275" spans="1:26" ht="21" customHeight="1">
      <c r="A275" s="166"/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</row>
    <row r="276" spans="1:26" ht="21" customHeight="1">
      <c r="A276" s="166"/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</row>
    <row r="277" spans="1:26" ht="21" customHeight="1">
      <c r="A277" s="166"/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</row>
    <row r="278" spans="1:26" ht="21" customHeight="1">
      <c r="A278" s="166"/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</row>
    <row r="279" spans="1:26" ht="21" customHeight="1">
      <c r="A279" s="166"/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</row>
    <row r="280" spans="1:26" ht="21" customHeight="1">
      <c r="A280" s="166"/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</row>
    <row r="281" spans="1:26" ht="21" customHeight="1">
      <c r="A281" s="166"/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</row>
    <row r="282" spans="1:26" ht="21" customHeight="1">
      <c r="A282" s="166"/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</row>
    <row r="283" spans="1:26" ht="21" customHeight="1">
      <c r="A283" s="166"/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</row>
    <row r="284" spans="1:26" ht="21" customHeight="1">
      <c r="A284" s="166"/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</row>
    <row r="285" spans="1:26" ht="21" customHeight="1">
      <c r="A285" s="166"/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</row>
    <row r="286" spans="1:26" ht="21" customHeight="1">
      <c r="A286" s="166"/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</row>
    <row r="287" spans="1:26" ht="21" customHeight="1">
      <c r="A287" s="166"/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</row>
    <row r="288" spans="1:26" ht="21" customHeight="1">
      <c r="A288" s="166"/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</row>
    <row r="289" spans="1:26" ht="21" customHeight="1">
      <c r="A289" s="166"/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</row>
    <row r="290" spans="1:26" ht="21" customHeight="1">
      <c r="A290" s="166"/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</row>
    <row r="291" spans="1:26" ht="21" customHeight="1">
      <c r="A291" s="166"/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</row>
    <row r="292" spans="1:26" ht="21" customHeight="1">
      <c r="A292" s="166"/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</row>
    <row r="293" spans="1:26" ht="21" customHeight="1">
      <c r="A293" s="166"/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</row>
    <row r="294" spans="1:26" ht="21" customHeight="1">
      <c r="A294" s="166"/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</row>
    <row r="295" spans="1:26" ht="21" customHeight="1">
      <c r="A295" s="166"/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</row>
    <row r="296" spans="1:26" ht="21" customHeight="1">
      <c r="A296" s="166"/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</row>
    <row r="297" spans="1:26" ht="21" customHeight="1">
      <c r="A297" s="166"/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</row>
    <row r="298" spans="1:26" ht="21" customHeight="1">
      <c r="A298" s="166"/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</row>
    <row r="299" spans="1:26" ht="21" customHeight="1">
      <c r="A299" s="166"/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</row>
    <row r="300" spans="1:26" ht="21" customHeight="1">
      <c r="A300" s="166"/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</row>
    <row r="301" spans="1:26" ht="21" customHeight="1">
      <c r="A301" s="166"/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</row>
    <row r="302" spans="1:26" ht="21" customHeight="1">
      <c r="A302" s="166"/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</row>
    <row r="303" spans="1:26" ht="21" customHeight="1">
      <c r="A303" s="166"/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</row>
    <row r="304" spans="1:26" ht="21" customHeight="1">
      <c r="A304" s="166"/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</row>
    <row r="305" spans="1:26" ht="21" customHeight="1">
      <c r="A305" s="166"/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</row>
    <row r="306" spans="1:26" ht="21" customHeight="1">
      <c r="A306" s="166"/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</row>
    <row r="307" spans="1:26" ht="21" customHeight="1">
      <c r="A307" s="166"/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</row>
    <row r="308" spans="1:26" ht="21" customHeight="1">
      <c r="A308" s="166"/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</row>
    <row r="309" spans="1:26" ht="21" customHeight="1">
      <c r="A309" s="166"/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</row>
    <row r="310" spans="1:26" ht="21" customHeight="1">
      <c r="A310" s="166"/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</row>
    <row r="311" spans="1:26" ht="21" customHeight="1">
      <c r="A311" s="166"/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</row>
    <row r="312" spans="1:26" ht="21" customHeight="1">
      <c r="A312" s="166"/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</row>
    <row r="313" spans="1:26" ht="21" customHeight="1">
      <c r="A313" s="166"/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</row>
    <row r="314" spans="1:26" ht="21" customHeight="1">
      <c r="A314" s="166"/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</row>
    <row r="315" spans="1:26" ht="21" customHeight="1">
      <c r="A315" s="166"/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</row>
    <row r="316" spans="1:26" ht="21" customHeight="1">
      <c r="A316" s="166"/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</row>
    <row r="317" spans="1:26" ht="21" customHeight="1">
      <c r="A317" s="166"/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</row>
    <row r="318" spans="1:26" ht="21" customHeight="1">
      <c r="A318" s="166"/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</row>
    <row r="319" spans="1:26" ht="21" customHeight="1">
      <c r="A319" s="166"/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</row>
    <row r="320" spans="1:26" ht="21" customHeight="1">
      <c r="A320" s="166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</row>
    <row r="321" spans="1:26" ht="21" customHeight="1">
      <c r="A321" s="166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</row>
    <row r="322" spans="1:26" ht="21" customHeight="1">
      <c r="A322" s="166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</row>
    <row r="323" spans="1:26" ht="21" customHeight="1">
      <c r="A323" s="166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</row>
    <row r="324" spans="1:26" ht="21" customHeight="1">
      <c r="A324" s="166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</row>
    <row r="325" spans="1:26" ht="21" customHeight="1">
      <c r="A325" s="166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</row>
    <row r="326" spans="1:26" ht="21" customHeight="1">
      <c r="A326" s="166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</row>
    <row r="327" spans="1:26" ht="21" customHeight="1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</row>
    <row r="328" spans="1:26" ht="21" customHeight="1">
      <c r="A328" s="166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</row>
    <row r="329" spans="1:26" ht="21" customHeight="1">
      <c r="A329" s="166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</row>
    <row r="330" spans="1:26" ht="21" customHeight="1">
      <c r="A330" s="166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</row>
    <row r="331" spans="1:26" ht="21" customHeight="1">
      <c r="A331" s="166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</row>
    <row r="332" spans="1:26" ht="21" customHeight="1">
      <c r="A332" s="166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</row>
    <row r="333" spans="1:26" ht="21" customHeight="1">
      <c r="A333" s="166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</row>
    <row r="334" spans="1:26" ht="21" customHeight="1">
      <c r="A334" s="166"/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</row>
    <row r="335" spans="1:26" ht="21" customHeight="1">
      <c r="A335" s="166"/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</row>
    <row r="336" spans="1:26" ht="21" customHeight="1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</row>
    <row r="337" spans="1:26" ht="21" customHeight="1">
      <c r="A337" s="166"/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</row>
    <row r="338" spans="1:26" ht="21" customHeight="1">
      <c r="A338" s="166"/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</row>
    <row r="339" spans="1:26" ht="21" customHeight="1">
      <c r="A339" s="166"/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</row>
    <row r="340" spans="1:26" ht="21" customHeight="1">
      <c r="A340" s="166"/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</row>
    <row r="341" spans="1:26" ht="21" customHeight="1">
      <c r="A341" s="166"/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</row>
    <row r="342" spans="1:26" ht="21" customHeight="1">
      <c r="A342" s="166"/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</row>
    <row r="343" spans="1:26" ht="21" customHeight="1">
      <c r="A343" s="166"/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</row>
    <row r="344" spans="1:26" ht="21" customHeight="1">
      <c r="A344" s="166"/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</row>
    <row r="345" spans="1:26" ht="21" customHeight="1">
      <c r="A345" s="166"/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</row>
    <row r="346" spans="1:26" ht="21" customHeight="1">
      <c r="A346" s="166"/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</row>
    <row r="347" spans="1:26" ht="21" customHeight="1">
      <c r="A347" s="166"/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</row>
    <row r="348" spans="1:26" ht="21" customHeight="1">
      <c r="A348" s="166"/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</row>
    <row r="349" spans="1:26" ht="21" customHeight="1">
      <c r="A349" s="166"/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</row>
    <row r="350" spans="1:26" ht="21" customHeight="1">
      <c r="A350" s="166"/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</row>
    <row r="351" spans="1:26" ht="21" customHeight="1">
      <c r="A351" s="166"/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</row>
    <row r="352" spans="1:26" ht="21" customHeight="1">
      <c r="A352" s="166"/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</row>
    <row r="353" spans="1:26" ht="21" customHeight="1">
      <c r="A353" s="166"/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</row>
    <row r="354" spans="1:26" ht="21" customHeight="1">
      <c r="A354" s="166"/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</row>
    <row r="355" spans="1:26" ht="21" customHeight="1">
      <c r="A355" s="166"/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</row>
    <row r="356" spans="1:26" ht="21" customHeight="1">
      <c r="A356" s="166"/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</row>
    <row r="357" spans="1:26" ht="21" customHeight="1">
      <c r="A357" s="166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</row>
    <row r="358" spans="1:26" ht="21" customHeight="1">
      <c r="A358" s="166"/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</row>
    <row r="359" spans="1:26" ht="21" customHeight="1">
      <c r="A359" s="166"/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</row>
    <row r="360" spans="1:26" ht="21" customHeight="1">
      <c r="A360" s="166"/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</row>
    <row r="361" spans="1:26" ht="21" customHeight="1">
      <c r="A361" s="166"/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</row>
    <row r="362" spans="1:26" ht="21" customHeight="1">
      <c r="A362" s="166"/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</row>
    <row r="363" spans="1:26" ht="21" customHeight="1">
      <c r="A363" s="166"/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</row>
    <row r="364" spans="1:26" ht="21" customHeight="1">
      <c r="A364" s="166"/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</row>
    <row r="365" spans="1:26" ht="21" customHeight="1">
      <c r="A365" s="166"/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</row>
    <row r="366" spans="1:26" ht="21" customHeight="1">
      <c r="A366" s="166"/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</row>
    <row r="367" spans="1:26" ht="21" customHeight="1">
      <c r="A367" s="166"/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</row>
    <row r="368" spans="1:26" ht="21" customHeight="1">
      <c r="A368" s="166"/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</row>
    <row r="369" spans="1:26" ht="21" customHeight="1">
      <c r="A369" s="166"/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</row>
    <row r="370" spans="1:26" ht="21" customHeight="1">
      <c r="A370" s="166"/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</row>
    <row r="371" spans="1:26" ht="21" customHeight="1">
      <c r="A371" s="166"/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</row>
    <row r="372" spans="1:26" ht="21" customHeight="1">
      <c r="A372" s="166"/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</row>
    <row r="373" spans="1:26" ht="21" customHeight="1">
      <c r="A373" s="166"/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</row>
    <row r="374" spans="1:26" ht="21" customHeight="1">
      <c r="A374" s="166"/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</row>
    <row r="375" spans="1:26" ht="21" customHeight="1">
      <c r="A375" s="166"/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</row>
    <row r="376" spans="1:26" ht="21" customHeight="1">
      <c r="A376" s="166"/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</row>
    <row r="377" spans="1:26" ht="21" customHeight="1">
      <c r="A377" s="166"/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</row>
    <row r="378" spans="1:26" ht="21" customHeight="1">
      <c r="A378" s="166"/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</row>
    <row r="379" spans="1:26" ht="21" customHeight="1">
      <c r="A379" s="166"/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</row>
    <row r="380" spans="1:26" ht="21" customHeight="1">
      <c r="A380" s="166"/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</row>
    <row r="381" spans="1:26" ht="21" customHeight="1">
      <c r="A381" s="166"/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</row>
    <row r="382" spans="1:26" ht="21" customHeight="1">
      <c r="A382" s="166"/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</row>
    <row r="383" spans="1:26" ht="21" customHeight="1">
      <c r="A383" s="166"/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</row>
    <row r="384" spans="1:26" ht="21" customHeight="1">
      <c r="A384" s="166"/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</row>
    <row r="385" spans="1:26" ht="21" customHeight="1">
      <c r="A385" s="166"/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</row>
    <row r="386" spans="1:26" ht="21" customHeight="1">
      <c r="A386" s="166"/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</row>
    <row r="387" spans="1:26" ht="21" customHeight="1">
      <c r="A387" s="166"/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</row>
    <row r="388" spans="1:26" ht="21" customHeight="1">
      <c r="A388" s="166"/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</row>
    <row r="389" spans="1:26" ht="21" customHeight="1">
      <c r="A389" s="166"/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</row>
    <row r="390" spans="1:26" ht="21" customHeight="1">
      <c r="A390" s="166"/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</row>
    <row r="391" spans="1:26" ht="21" customHeight="1">
      <c r="A391" s="166"/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</row>
    <row r="392" spans="1:26" ht="21" customHeight="1">
      <c r="A392" s="166"/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</row>
    <row r="393" spans="1:26" ht="21" customHeight="1">
      <c r="A393" s="166"/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</row>
    <row r="394" spans="1:26" ht="21" customHeight="1">
      <c r="A394" s="166"/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</row>
    <row r="395" spans="1:26" ht="21" customHeight="1">
      <c r="A395" s="166"/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</row>
    <row r="396" spans="1:26" ht="21" customHeight="1">
      <c r="A396" s="166"/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</row>
    <row r="397" spans="1:26" ht="21" customHeight="1">
      <c r="A397" s="166"/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</row>
    <row r="398" spans="1:26" ht="21" customHeight="1">
      <c r="A398" s="166"/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</row>
    <row r="399" spans="1:26" ht="21" customHeight="1">
      <c r="A399" s="166"/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</row>
    <row r="400" spans="1:26" ht="21" customHeight="1">
      <c r="A400" s="166"/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</row>
    <row r="401" spans="1:26" ht="21" customHeight="1">
      <c r="A401" s="166"/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</row>
    <row r="402" spans="1:26" ht="21" customHeight="1">
      <c r="A402" s="166"/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</row>
    <row r="403" spans="1:26" ht="21" customHeight="1">
      <c r="A403" s="166"/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</row>
    <row r="404" spans="1:26" ht="21" customHeight="1">
      <c r="A404" s="166"/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</row>
    <row r="405" spans="1:26" ht="21" customHeight="1">
      <c r="A405" s="166"/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</row>
    <row r="406" spans="1:26" ht="21" customHeight="1">
      <c r="A406" s="166"/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</row>
    <row r="407" spans="1:26" ht="21" customHeight="1">
      <c r="A407" s="166"/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</row>
    <row r="408" spans="1:26" ht="21" customHeight="1">
      <c r="A408" s="166"/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</row>
    <row r="409" spans="1:26" ht="21" customHeight="1">
      <c r="A409" s="166"/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</row>
    <row r="410" spans="1:26" ht="21" customHeight="1">
      <c r="A410" s="166"/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</row>
    <row r="411" spans="1:26" ht="21" customHeight="1">
      <c r="A411" s="166"/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</row>
    <row r="412" spans="1:26" ht="21" customHeight="1">
      <c r="A412" s="166"/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</row>
    <row r="413" spans="1:26" ht="21" customHeight="1">
      <c r="A413" s="166"/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</row>
    <row r="414" spans="1:26" ht="21" customHeight="1">
      <c r="A414" s="166"/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</row>
    <row r="415" spans="1:26" ht="21" customHeight="1">
      <c r="A415" s="166"/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</row>
    <row r="416" spans="1:26" ht="21" customHeight="1">
      <c r="A416" s="166"/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</row>
    <row r="417" spans="1:26" ht="21" customHeight="1">
      <c r="A417" s="166"/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</row>
    <row r="418" spans="1:26" ht="21" customHeight="1">
      <c r="A418" s="166"/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</row>
    <row r="419" spans="1:26" ht="21" customHeight="1">
      <c r="A419" s="166"/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</row>
    <row r="420" spans="1:26" ht="21" customHeight="1">
      <c r="A420" s="166"/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</row>
    <row r="421" spans="1:26" ht="21" customHeight="1">
      <c r="A421" s="166"/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</row>
    <row r="422" spans="1:26" ht="21" customHeight="1">
      <c r="A422" s="166"/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</row>
    <row r="423" spans="1:26" ht="21" customHeight="1">
      <c r="A423" s="166"/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</row>
    <row r="424" spans="1:26" ht="21" customHeight="1">
      <c r="A424" s="166"/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</row>
    <row r="425" spans="1:26" ht="21" customHeight="1">
      <c r="A425" s="166"/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</row>
    <row r="426" spans="1:26" ht="21" customHeight="1">
      <c r="A426" s="166"/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</row>
    <row r="427" spans="1:26" ht="21" customHeight="1">
      <c r="A427" s="166"/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</row>
    <row r="428" spans="1:26" ht="21" customHeight="1">
      <c r="A428" s="166"/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</row>
    <row r="429" spans="1:26" ht="21" customHeight="1">
      <c r="A429" s="166"/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</row>
    <row r="430" spans="1:26" ht="21" customHeight="1">
      <c r="A430" s="166"/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</row>
    <row r="431" spans="1:26" ht="21" customHeight="1">
      <c r="A431" s="166"/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</row>
    <row r="432" spans="1:26" ht="21" customHeight="1">
      <c r="A432" s="166"/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</row>
    <row r="433" spans="1:26" ht="21" customHeight="1">
      <c r="A433" s="166"/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</row>
    <row r="434" spans="1:26" ht="21" customHeight="1">
      <c r="A434" s="166"/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</row>
    <row r="435" spans="1:26" ht="21" customHeight="1">
      <c r="A435" s="166"/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</row>
    <row r="436" spans="1:26" ht="21" customHeight="1">
      <c r="A436" s="166"/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</row>
    <row r="437" spans="1:26" ht="21" customHeight="1">
      <c r="A437" s="166"/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</row>
    <row r="438" spans="1:26" ht="21" customHeight="1">
      <c r="A438" s="166"/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</row>
    <row r="439" spans="1:26" ht="21" customHeight="1">
      <c r="A439" s="166"/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</row>
    <row r="440" spans="1:26" ht="21" customHeight="1">
      <c r="A440" s="166"/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</row>
    <row r="441" spans="1:26" ht="21" customHeight="1">
      <c r="A441" s="166"/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</row>
    <row r="442" spans="1:26" ht="21" customHeight="1">
      <c r="A442" s="166"/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</row>
    <row r="443" spans="1:26" ht="21" customHeight="1">
      <c r="A443" s="166"/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</row>
    <row r="444" spans="1:26" ht="21" customHeight="1">
      <c r="A444" s="166"/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</row>
    <row r="445" spans="1:26" ht="21" customHeight="1">
      <c r="A445" s="166"/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</row>
    <row r="446" spans="1:26" ht="21" customHeight="1">
      <c r="A446" s="166"/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</row>
    <row r="447" spans="1:26" ht="21" customHeight="1">
      <c r="A447" s="166"/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</row>
    <row r="448" spans="1:26" ht="21" customHeight="1">
      <c r="A448" s="166"/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</row>
    <row r="449" spans="1:26" ht="21" customHeight="1">
      <c r="A449" s="166"/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</row>
    <row r="450" spans="1:26" ht="21" customHeight="1">
      <c r="A450" s="166"/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</row>
    <row r="451" spans="1:26" ht="21" customHeight="1">
      <c r="A451" s="166"/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</row>
    <row r="452" spans="1:26" ht="21" customHeight="1">
      <c r="A452" s="166"/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</row>
    <row r="453" spans="1:26" ht="21" customHeight="1">
      <c r="A453" s="166"/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</row>
    <row r="454" spans="1:26" ht="21" customHeight="1">
      <c r="A454" s="166"/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</row>
    <row r="455" spans="1:26" ht="21" customHeight="1">
      <c r="A455" s="166"/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</row>
    <row r="456" spans="1:26" ht="21" customHeight="1">
      <c r="A456" s="166"/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</row>
    <row r="457" spans="1:26" ht="21" customHeight="1">
      <c r="A457" s="166"/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</row>
    <row r="458" spans="1:26" ht="21" customHeight="1">
      <c r="A458" s="166"/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</row>
    <row r="459" spans="1:26" ht="21" customHeight="1">
      <c r="A459" s="166"/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</row>
    <row r="460" spans="1:26" ht="21" customHeight="1">
      <c r="A460" s="166"/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</row>
    <row r="461" spans="1:26" ht="21" customHeight="1">
      <c r="A461" s="166"/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</row>
    <row r="462" spans="1:26" ht="21" customHeight="1">
      <c r="A462" s="166"/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</row>
    <row r="463" spans="1:26" ht="21" customHeight="1">
      <c r="A463" s="166"/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</row>
    <row r="464" spans="1:26" ht="21" customHeight="1">
      <c r="A464" s="166"/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</row>
    <row r="465" spans="1:26" ht="21" customHeight="1">
      <c r="A465" s="166"/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</row>
    <row r="466" spans="1:26" ht="21" customHeight="1">
      <c r="A466" s="166"/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</row>
    <row r="467" spans="1:26" ht="21" customHeight="1">
      <c r="A467" s="166"/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</row>
    <row r="468" spans="1:26" ht="21" customHeight="1">
      <c r="A468" s="166"/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</row>
    <row r="469" spans="1:26" ht="21" customHeight="1">
      <c r="A469" s="166"/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</row>
    <row r="470" spans="1:26" ht="21" customHeight="1">
      <c r="A470" s="166"/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</row>
    <row r="471" spans="1:26" ht="21" customHeight="1">
      <c r="A471" s="166"/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</row>
    <row r="472" spans="1:26" ht="21" customHeight="1">
      <c r="A472" s="166"/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</row>
    <row r="473" spans="1:26" ht="21" customHeight="1">
      <c r="A473" s="166"/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</row>
    <row r="474" spans="1:26" ht="21" customHeight="1">
      <c r="A474" s="166"/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</row>
    <row r="475" spans="1:26" ht="21" customHeight="1">
      <c r="A475" s="166"/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</row>
    <row r="476" spans="1:26" ht="21" customHeight="1">
      <c r="A476" s="166"/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</row>
    <row r="477" spans="1:26" ht="21" customHeight="1">
      <c r="A477" s="166"/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</row>
    <row r="478" spans="1:26" ht="21" customHeight="1">
      <c r="A478" s="166"/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</row>
    <row r="479" spans="1:26" ht="21" customHeight="1">
      <c r="A479" s="166"/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</row>
    <row r="480" spans="1:26" ht="21" customHeight="1">
      <c r="A480" s="166"/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</row>
    <row r="481" spans="1:26" ht="21" customHeight="1">
      <c r="A481" s="166"/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</row>
    <row r="482" spans="1:26" ht="21" customHeight="1">
      <c r="A482" s="166"/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</row>
    <row r="483" spans="1:26" ht="21" customHeight="1">
      <c r="A483" s="166"/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</row>
    <row r="484" spans="1:26" ht="21" customHeight="1">
      <c r="A484" s="166"/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</row>
    <row r="485" spans="1:26" ht="21" customHeight="1">
      <c r="A485" s="166"/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</row>
    <row r="486" spans="1:26" ht="21" customHeight="1">
      <c r="A486" s="166"/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</row>
    <row r="487" spans="1:26" ht="21" customHeight="1">
      <c r="A487" s="166"/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</row>
    <row r="488" spans="1:26" ht="21" customHeight="1">
      <c r="A488" s="166"/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</row>
    <row r="489" spans="1:26" ht="21" customHeight="1">
      <c r="A489" s="166"/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</row>
    <row r="490" spans="1:26" ht="21" customHeight="1">
      <c r="A490" s="166"/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</row>
    <row r="491" spans="1:26" ht="21" customHeight="1">
      <c r="A491" s="166"/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</row>
    <row r="492" spans="1:26" ht="21" customHeight="1">
      <c r="A492" s="166"/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</row>
    <row r="493" spans="1:26" ht="21" customHeight="1">
      <c r="A493" s="166"/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</row>
    <row r="494" spans="1:26" ht="21" customHeight="1">
      <c r="A494" s="166"/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</row>
    <row r="495" spans="1:26" ht="21" customHeight="1">
      <c r="A495" s="166"/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</row>
    <row r="496" spans="1:26" ht="21" customHeight="1">
      <c r="A496" s="166"/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</row>
    <row r="497" spans="1:26" ht="21" customHeight="1">
      <c r="A497" s="166"/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</row>
    <row r="498" spans="1:26" ht="21" customHeight="1">
      <c r="A498" s="166"/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</row>
    <row r="499" spans="1:26" ht="21" customHeight="1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</row>
    <row r="500" spans="1:26" ht="21" customHeight="1">
      <c r="A500" s="166"/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</row>
    <row r="501" spans="1:26" ht="21" customHeight="1">
      <c r="A501" s="166"/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</row>
    <row r="502" spans="1:26" ht="21" customHeight="1">
      <c r="A502" s="166"/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</row>
    <row r="503" spans="1:26" ht="21" customHeight="1">
      <c r="A503" s="166"/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</row>
    <row r="504" spans="1:26" ht="21" customHeight="1">
      <c r="A504" s="166"/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</row>
    <row r="505" spans="1:26" ht="21" customHeight="1">
      <c r="A505" s="166"/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</row>
    <row r="506" spans="1:26" ht="21" customHeight="1">
      <c r="A506" s="166"/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</row>
    <row r="507" spans="1:26" ht="21" customHeight="1">
      <c r="A507" s="166"/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</row>
    <row r="508" spans="1:26" ht="21" customHeight="1">
      <c r="A508" s="166"/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</row>
    <row r="509" spans="1:26" ht="21" customHeight="1">
      <c r="A509" s="166"/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</row>
    <row r="510" spans="1:26" ht="21" customHeight="1">
      <c r="A510" s="166"/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</row>
    <row r="511" spans="1:26" ht="21" customHeight="1">
      <c r="A511" s="166"/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</row>
    <row r="512" spans="1:26" ht="21" customHeight="1">
      <c r="A512" s="166"/>
      <c r="B512" s="166"/>
      <c r="C512" s="166"/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</row>
    <row r="513" spans="1:26" ht="21" customHeight="1">
      <c r="A513" s="166"/>
      <c r="B513" s="166"/>
      <c r="C513" s="166"/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</row>
    <row r="514" spans="1:26" ht="21" customHeight="1">
      <c r="A514" s="166"/>
      <c r="B514" s="166"/>
      <c r="C514" s="166"/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</row>
    <row r="515" spans="1:26" ht="21" customHeight="1">
      <c r="A515" s="166"/>
      <c r="B515" s="166"/>
      <c r="C515" s="166"/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</row>
    <row r="516" spans="1:26" ht="21" customHeight="1">
      <c r="A516" s="166"/>
      <c r="B516" s="166"/>
      <c r="C516" s="166"/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</row>
    <row r="517" spans="1:26" ht="21" customHeight="1">
      <c r="A517" s="166"/>
      <c r="B517" s="166"/>
      <c r="C517" s="166"/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</row>
    <row r="518" spans="1:26" ht="21" customHeight="1">
      <c r="A518" s="166"/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</row>
    <row r="519" spans="1:26" ht="21" customHeight="1">
      <c r="A519" s="166"/>
      <c r="B519" s="166"/>
      <c r="C519" s="166"/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</row>
    <row r="520" spans="1:26" ht="21" customHeight="1">
      <c r="A520" s="166"/>
      <c r="B520" s="166"/>
      <c r="C520" s="166"/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</row>
    <row r="521" spans="1:26" ht="21" customHeight="1">
      <c r="A521" s="166"/>
      <c r="B521" s="166"/>
      <c r="C521" s="166"/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</row>
    <row r="522" spans="1:26" ht="21" customHeight="1">
      <c r="A522" s="166"/>
      <c r="B522" s="166"/>
      <c r="C522" s="166"/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</row>
    <row r="523" spans="1:26" ht="21" customHeight="1">
      <c r="A523" s="166"/>
      <c r="B523" s="166"/>
      <c r="C523" s="166"/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</row>
    <row r="524" spans="1:26" ht="21" customHeight="1">
      <c r="A524" s="166"/>
      <c r="B524" s="166"/>
      <c r="C524" s="166"/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</row>
    <row r="525" spans="1:26" ht="21" customHeight="1">
      <c r="A525" s="166"/>
      <c r="B525" s="166"/>
      <c r="C525" s="166"/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</row>
    <row r="526" spans="1:26" ht="21" customHeight="1">
      <c r="A526" s="166"/>
      <c r="B526" s="166"/>
      <c r="C526" s="166"/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</row>
    <row r="527" spans="1:26" ht="21" customHeight="1">
      <c r="A527" s="166"/>
      <c r="B527" s="166"/>
      <c r="C527" s="166"/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</row>
    <row r="528" spans="1:26" ht="21" customHeight="1">
      <c r="A528" s="166"/>
      <c r="B528" s="166"/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</row>
    <row r="529" spans="1:26" ht="21" customHeight="1">
      <c r="A529" s="166"/>
      <c r="B529" s="166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</row>
    <row r="530" spans="1:26" ht="21" customHeight="1">
      <c r="A530" s="166"/>
      <c r="B530" s="166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</row>
    <row r="531" spans="1:26" ht="21" customHeight="1">
      <c r="A531" s="166"/>
      <c r="B531" s="166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</row>
    <row r="532" spans="1:26" ht="21" customHeight="1">
      <c r="A532" s="166"/>
      <c r="B532" s="166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</row>
    <row r="533" spans="1:26" ht="21" customHeight="1">
      <c r="A533" s="166"/>
      <c r="B533" s="166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</row>
    <row r="534" spans="1:26" ht="21" customHeight="1">
      <c r="A534" s="166"/>
      <c r="B534" s="166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</row>
    <row r="535" spans="1:26" ht="21" customHeight="1">
      <c r="A535" s="166"/>
      <c r="B535" s="166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</row>
    <row r="536" spans="1:26" ht="21" customHeight="1">
      <c r="A536" s="166"/>
      <c r="B536" s="166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</row>
    <row r="537" spans="1:26" ht="21" customHeight="1">
      <c r="A537" s="166"/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</row>
    <row r="538" spans="1:26" ht="21" customHeight="1">
      <c r="A538" s="166"/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</row>
    <row r="539" spans="1:26" ht="21" customHeight="1">
      <c r="A539" s="166"/>
      <c r="B539" s="166"/>
      <c r="C539" s="166"/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</row>
    <row r="540" spans="1:26" ht="21" customHeight="1">
      <c r="A540" s="166"/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</row>
    <row r="541" spans="1:26" ht="21" customHeight="1">
      <c r="A541" s="166"/>
      <c r="B541" s="166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</row>
    <row r="542" spans="1:26" ht="21" customHeight="1">
      <c r="A542" s="166"/>
      <c r="B542" s="166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</row>
    <row r="543" spans="1:26" ht="21" customHeight="1">
      <c r="A543" s="166"/>
      <c r="B543" s="166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</row>
    <row r="544" spans="1:26" ht="21" customHeight="1">
      <c r="A544" s="166"/>
      <c r="B544" s="166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</row>
    <row r="545" spans="1:26" ht="21" customHeight="1">
      <c r="A545" s="166"/>
      <c r="B545" s="166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</row>
    <row r="546" spans="1:26" ht="21" customHeight="1">
      <c r="A546" s="166"/>
      <c r="B546" s="166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</row>
    <row r="547" spans="1:26" ht="21" customHeight="1">
      <c r="A547" s="166"/>
      <c r="B547" s="166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</row>
    <row r="548" spans="1:26" ht="21" customHeight="1">
      <c r="A548" s="166"/>
      <c r="B548" s="166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</row>
    <row r="549" spans="1:26" ht="21" customHeight="1">
      <c r="A549" s="166"/>
      <c r="B549" s="166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</row>
    <row r="550" spans="1:26" ht="21" customHeight="1">
      <c r="A550" s="166"/>
      <c r="B550" s="166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</row>
    <row r="551" spans="1:26" ht="21" customHeight="1">
      <c r="A551" s="166"/>
      <c r="B551" s="166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</row>
    <row r="552" spans="1:26" ht="21" customHeight="1">
      <c r="A552" s="166"/>
      <c r="B552" s="166"/>
      <c r="C552" s="166"/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</row>
    <row r="553" spans="1:26" ht="21" customHeight="1">
      <c r="A553" s="166"/>
      <c r="B553" s="166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</row>
    <row r="554" spans="1:26" ht="21" customHeight="1">
      <c r="A554" s="166"/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</row>
    <row r="555" spans="1:26" ht="21" customHeight="1">
      <c r="A555" s="166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</row>
    <row r="556" spans="1:26" ht="21" customHeight="1">
      <c r="A556" s="166"/>
      <c r="B556" s="166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</row>
    <row r="557" spans="1:26" ht="21" customHeight="1">
      <c r="A557" s="166"/>
      <c r="B557" s="166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</row>
    <row r="558" spans="1:26" ht="21" customHeight="1">
      <c r="A558" s="166"/>
      <c r="B558" s="166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</row>
    <row r="559" spans="1:26" ht="21" customHeight="1">
      <c r="A559" s="166"/>
      <c r="B559" s="166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</row>
    <row r="560" spans="1:26" ht="21" customHeight="1">
      <c r="A560" s="166"/>
      <c r="B560" s="166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</row>
    <row r="561" spans="1:26" ht="21" customHeight="1">
      <c r="A561" s="166"/>
      <c r="B561" s="166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</row>
    <row r="562" spans="1:26" ht="21" customHeight="1">
      <c r="A562" s="166"/>
      <c r="B562" s="166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</row>
    <row r="563" spans="1:26" ht="21" customHeight="1">
      <c r="A563" s="166"/>
      <c r="B563" s="166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</row>
    <row r="564" spans="1:26" ht="21" customHeight="1">
      <c r="A564" s="166"/>
      <c r="B564" s="166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</row>
    <row r="565" spans="1:26" ht="21" customHeight="1">
      <c r="A565" s="166"/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</row>
    <row r="566" spans="1:26" ht="21" customHeight="1">
      <c r="A566" s="166"/>
      <c r="B566" s="166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</row>
    <row r="567" spans="1:26" ht="21" customHeight="1">
      <c r="A567" s="166"/>
      <c r="B567" s="166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</row>
    <row r="568" spans="1:26" ht="21" customHeight="1">
      <c r="A568" s="166"/>
      <c r="B568" s="166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</row>
    <row r="569" spans="1:26" ht="21" customHeight="1">
      <c r="A569" s="166"/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</row>
    <row r="570" spans="1:26" ht="21" customHeight="1">
      <c r="A570" s="166"/>
      <c r="B570" s="166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</row>
    <row r="571" spans="1:26" ht="21" customHeight="1">
      <c r="A571" s="166"/>
      <c r="B571" s="166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</row>
    <row r="572" spans="1:26" ht="21" customHeight="1">
      <c r="A572" s="166"/>
      <c r="B572" s="166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</row>
    <row r="573" spans="1:26" ht="21" customHeight="1">
      <c r="A573" s="166"/>
      <c r="B573" s="166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</row>
    <row r="574" spans="1:26" ht="21" customHeight="1">
      <c r="A574" s="166"/>
      <c r="B574" s="166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</row>
    <row r="575" spans="1:26" ht="21" customHeight="1">
      <c r="A575" s="166"/>
      <c r="B575" s="166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</row>
    <row r="576" spans="1:26" ht="21" customHeight="1">
      <c r="A576" s="166"/>
      <c r="B576" s="166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</row>
    <row r="577" spans="1:26" ht="21" customHeight="1">
      <c r="A577" s="166"/>
      <c r="B577" s="166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</row>
    <row r="578" spans="1:26" ht="21" customHeight="1">
      <c r="A578" s="166"/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</row>
    <row r="579" spans="1:26" ht="21" customHeight="1">
      <c r="A579" s="166"/>
      <c r="B579" s="166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</row>
    <row r="580" spans="1:26" ht="21" customHeight="1">
      <c r="A580" s="166"/>
      <c r="B580" s="166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</row>
    <row r="581" spans="1:26" ht="21" customHeight="1">
      <c r="A581" s="166"/>
      <c r="B581" s="166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</row>
    <row r="582" spans="1:26" ht="21" customHeight="1">
      <c r="A582" s="166"/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</row>
    <row r="583" spans="1:26" ht="21" customHeight="1">
      <c r="A583" s="166"/>
      <c r="B583" s="166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</row>
    <row r="584" spans="1:26" ht="21" customHeight="1">
      <c r="A584" s="166"/>
      <c r="B584" s="166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</row>
    <row r="585" spans="1:26" ht="21" customHeight="1">
      <c r="A585" s="166"/>
      <c r="B585" s="166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</row>
    <row r="586" spans="1:26" ht="21" customHeight="1">
      <c r="A586" s="166"/>
      <c r="B586" s="166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</row>
    <row r="587" spans="1:26" ht="21" customHeight="1">
      <c r="A587" s="166"/>
      <c r="B587" s="166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</row>
    <row r="588" spans="1:26" ht="21" customHeight="1">
      <c r="A588" s="166"/>
      <c r="B588" s="166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</row>
    <row r="589" spans="1:26" ht="21" customHeight="1">
      <c r="A589" s="166"/>
      <c r="B589" s="166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</row>
    <row r="590" spans="1:26" ht="21" customHeight="1">
      <c r="A590" s="166"/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</row>
    <row r="591" spans="1:26" ht="21" customHeight="1">
      <c r="A591" s="166"/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</row>
    <row r="592" spans="1:26" ht="21" customHeight="1">
      <c r="A592" s="166"/>
      <c r="B592" s="166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</row>
    <row r="593" spans="1:26" ht="21" customHeight="1">
      <c r="A593" s="166"/>
      <c r="B593" s="166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</row>
    <row r="594" spans="1:26" ht="21" customHeight="1">
      <c r="A594" s="166"/>
      <c r="B594" s="166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</row>
    <row r="595" spans="1:26" ht="21" customHeight="1">
      <c r="A595" s="166"/>
      <c r="B595" s="166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</row>
    <row r="596" spans="1:26" ht="21" customHeight="1">
      <c r="A596" s="166"/>
      <c r="B596" s="166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</row>
    <row r="597" spans="1:26" ht="21" customHeight="1">
      <c r="A597" s="166"/>
      <c r="B597" s="166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</row>
    <row r="598" spans="1:26" ht="21" customHeight="1">
      <c r="A598" s="166"/>
      <c r="B598" s="166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</row>
    <row r="599" spans="1:26" ht="21" customHeight="1">
      <c r="A599" s="166"/>
      <c r="B599" s="166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</row>
    <row r="600" spans="1:26" ht="21" customHeight="1">
      <c r="A600" s="166"/>
      <c r="B600" s="166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</row>
    <row r="601" spans="1:26" ht="21" customHeight="1">
      <c r="A601" s="166"/>
      <c r="B601" s="166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</row>
    <row r="602" spans="1:26" ht="21" customHeight="1">
      <c r="A602" s="166"/>
      <c r="B602" s="166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</row>
    <row r="603" spans="1:26" ht="21" customHeight="1">
      <c r="A603" s="166"/>
      <c r="B603" s="166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</row>
    <row r="604" spans="1:26" ht="21" customHeight="1">
      <c r="A604" s="166"/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</row>
    <row r="605" spans="1:26" ht="21" customHeight="1">
      <c r="A605" s="166"/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</row>
    <row r="606" spans="1:26" ht="21" customHeight="1">
      <c r="A606" s="166"/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</row>
    <row r="607" spans="1:26" ht="21" customHeight="1">
      <c r="A607" s="166"/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</row>
    <row r="608" spans="1:26" ht="21" customHeight="1">
      <c r="A608" s="166"/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</row>
    <row r="609" spans="1:26" ht="21" customHeight="1">
      <c r="A609" s="166"/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</row>
    <row r="610" spans="1:26" ht="21" customHeight="1">
      <c r="A610" s="166"/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</row>
    <row r="611" spans="1:26" ht="21" customHeight="1">
      <c r="A611" s="166"/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</row>
    <row r="612" spans="1:26" ht="21" customHeight="1">
      <c r="A612" s="166"/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</row>
    <row r="613" spans="1:26" ht="21" customHeight="1">
      <c r="A613" s="166"/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</row>
    <row r="614" spans="1:26" ht="21" customHeight="1">
      <c r="A614" s="166"/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</row>
    <row r="615" spans="1:26" ht="21" customHeight="1">
      <c r="A615" s="166"/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</row>
    <row r="616" spans="1:26" ht="21" customHeight="1">
      <c r="A616" s="166"/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</row>
    <row r="617" spans="1:26" ht="21" customHeight="1">
      <c r="A617" s="166"/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</row>
    <row r="618" spans="1:26" ht="21" customHeight="1">
      <c r="A618" s="166"/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</row>
    <row r="619" spans="1:26" ht="21" customHeight="1">
      <c r="A619" s="166"/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</row>
    <row r="620" spans="1:26" ht="21" customHeight="1">
      <c r="A620" s="166"/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</row>
    <row r="621" spans="1:26" ht="21" customHeight="1">
      <c r="A621" s="166"/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</row>
    <row r="622" spans="1:26" ht="21" customHeight="1">
      <c r="A622" s="166"/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</row>
    <row r="623" spans="1:26" ht="21" customHeight="1">
      <c r="A623" s="166"/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</row>
    <row r="624" spans="1:26" ht="21" customHeight="1">
      <c r="A624" s="166"/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</row>
    <row r="625" spans="1:26" ht="21" customHeight="1">
      <c r="A625" s="166"/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</row>
    <row r="626" spans="1:26" ht="21" customHeight="1">
      <c r="A626" s="166"/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</row>
    <row r="627" spans="1:26" ht="21" customHeight="1">
      <c r="A627" s="166"/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</row>
    <row r="628" spans="1:26" ht="21" customHeight="1">
      <c r="A628" s="166"/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</row>
    <row r="629" spans="1:26" ht="21" customHeight="1">
      <c r="A629" s="166"/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</row>
    <row r="630" spans="1:26" ht="21" customHeight="1">
      <c r="A630" s="166"/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</row>
    <row r="631" spans="1:26" ht="21" customHeight="1">
      <c r="A631" s="166"/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</row>
    <row r="632" spans="1:26" ht="21" customHeight="1">
      <c r="A632" s="166"/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</row>
    <row r="633" spans="1:26" ht="21" customHeight="1">
      <c r="A633" s="166"/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</row>
    <row r="634" spans="1:26" ht="21" customHeight="1">
      <c r="A634" s="166"/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</row>
    <row r="635" spans="1:26" ht="21" customHeight="1">
      <c r="A635" s="166"/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</row>
    <row r="636" spans="1:26" ht="21" customHeight="1">
      <c r="A636" s="166"/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</row>
    <row r="637" spans="1:26" ht="21" customHeight="1">
      <c r="A637" s="166"/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</row>
    <row r="638" spans="1:26" ht="21" customHeight="1">
      <c r="A638" s="166"/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</row>
    <row r="639" spans="1:26" ht="21" customHeight="1">
      <c r="A639" s="166"/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</row>
    <row r="640" spans="1:26" ht="21" customHeight="1">
      <c r="A640" s="166"/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</row>
    <row r="641" spans="1:26" ht="21" customHeight="1">
      <c r="A641" s="166"/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</row>
    <row r="642" spans="1:26" ht="21" customHeight="1">
      <c r="A642" s="166"/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</row>
    <row r="643" spans="1:26" ht="21" customHeight="1">
      <c r="A643" s="166"/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</row>
    <row r="644" spans="1:26" ht="21" customHeight="1">
      <c r="A644" s="166"/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</row>
    <row r="645" spans="1:26" ht="21" customHeight="1">
      <c r="A645" s="166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</row>
    <row r="646" spans="1:26" ht="21" customHeight="1">
      <c r="A646" s="166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</row>
    <row r="647" spans="1:26" ht="21" customHeight="1">
      <c r="A647" s="166"/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</row>
    <row r="648" spans="1:26" ht="21" customHeight="1">
      <c r="A648" s="166"/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</row>
    <row r="649" spans="1:26" ht="21" customHeight="1">
      <c r="A649" s="166"/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</row>
    <row r="650" spans="1:26" ht="21" customHeight="1">
      <c r="A650" s="166"/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</row>
    <row r="651" spans="1:26" ht="21" customHeight="1">
      <c r="A651" s="166"/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</row>
    <row r="652" spans="1:26" ht="21" customHeight="1">
      <c r="A652" s="166"/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</row>
    <row r="653" spans="1:26" ht="21" customHeight="1">
      <c r="A653" s="166"/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</row>
    <row r="654" spans="1:26" ht="21" customHeight="1">
      <c r="A654" s="166"/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</row>
    <row r="655" spans="1:26" ht="21" customHeight="1">
      <c r="A655" s="166"/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</row>
    <row r="656" spans="1:26" ht="21" customHeight="1">
      <c r="A656" s="166"/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</row>
    <row r="657" spans="1:26" ht="21" customHeight="1">
      <c r="A657" s="166"/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</row>
    <row r="658" spans="1:26" ht="21" customHeight="1">
      <c r="A658" s="166"/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</row>
    <row r="659" spans="1:26" ht="21" customHeight="1">
      <c r="A659" s="166"/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</row>
    <row r="660" spans="1:26" ht="21" customHeight="1">
      <c r="A660" s="166"/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</row>
    <row r="661" spans="1:26" ht="21" customHeight="1">
      <c r="A661" s="166"/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</row>
    <row r="662" spans="1:26" ht="21" customHeight="1">
      <c r="A662" s="166"/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</row>
    <row r="663" spans="1:26" ht="21" customHeight="1">
      <c r="A663" s="166"/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</row>
    <row r="664" spans="1:26" ht="21" customHeight="1">
      <c r="A664" s="166"/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</row>
    <row r="665" spans="1:26" ht="21" customHeight="1">
      <c r="A665" s="166"/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</row>
    <row r="666" spans="1:26" ht="21" customHeight="1">
      <c r="A666" s="166"/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</row>
    <row r="667" spans="1:26" ht="21" customHeight="1">
      <c r="A667" s="166"/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</row>
    <row r="668" spans="1:26" ht="21" customHeight="1">
      <c r="A668" s="166"/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</row>
    <row r="669" spans="1:26" ht="21" customHeight="1">
      <c r="A669" s="166"/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</row>
    <row r="670" spans="1:26" ht="21" customHeight="1">
      <c r="A670" s="166"/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</row>
    <row r="671" spans="1:26" ht="21" customHeight="1">
      <c r="A671" s="166"/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</row>
    <row r="672" spans="1:26" ht="21" customHeight="1">
      <c r="A672" s="166"/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</row>
    <row r="673" spans="1:26" ht="21" customHeight="1">
      <c r="A673" s="166"/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</row>
    <row r="674" spans="1:26" ht="21" customHeight="1">
      <c r="A674" s="166"/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</row>
    <row r="675" spans="1:26" ht="21" customHeight="1">
      <c r="A675" s="166"/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</row>
    <row r="676" spans="1:26" ht="21" customHeight="1">
      <c r="A676" s="166"/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</row>
    <row r="677" spans="1:26" ht="21" customHeight="1">
      <c r="A677" s="166"/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</row>
    <row r="678" spans="1:26" ht="21" customHeight="1">
      <c r="A678" s="166"/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</row>
    <row r="679" spans="1:26" ht="21" customHeight="1">
      <c r="A679" s="166"/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</row>
    <row r="680" spans="1:26" ht="21" customHeight="1">
      <c r="A680" s="166"/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</row>
    <row r="681" spans="1:26" ht="21" customHeight="1">
      <c r="A681" s="166"/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</row>
    <row r="682" spans="1:26" ht="21" customHeight="1">
      <c r="A682" s="166"/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</row>
    <row r="683" spans="1:26" ht="21" customHeight="1">
      <c r="A683" s="166"/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</row>
    <row r="684" spans="1:26" ht="21" customHeight="1">
      <c r="A684" s="166"/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</row>
    <row r="685" spans="1:26" ht="21" customHeight="1">
      <c r="A685" s="166"/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</row>
    <row r="686" spans="1:26" ht="21" customHeight="1">
      <c r="A686" s="166"/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</row>
    <row r="687" spans="1:26" ht="21" customHeight="1">
      <c r="A687" s="166"/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</row>
    <row r="688" spans="1:26" ht="21" customHeight="1">
      <c r="A688" s="166"/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</row>
    <row r="689" spans="1:26" ht="21" customHeight="1">
      <c r="A689" s="166"/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</row>
    <row r="690" spans="1:26" ht="21" customHeight="1">
      <c r="A690" s="166"/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</row>
    <row r="691" spans="1:26" ht="21" customHeight="1">
      <c r="A691" s="166"/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</row>
    <row r="692" spans="1:26" ht="21" customHeight="1">
      <c r="A692" s="166"/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</row>
    <row r="693" spans="1:26" ht="21" customHeight="1">
      <c r="A693" s="166"/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</row>
    <row r="694" spans="1:26" ht="21" customHeight="1">
      <c r="A694" s="166"/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</row>
    <row r="695" spans="1:26" ht="21" customHeight="1">
      <c r="A695" s="166"/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</row>
    <row r="696" spans="1:26" ht="21" customHeight="1">
      <c r="A696" s="166"/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</row>
    <row r="697" spans="1:26" ht="21" customHeight="1">
      <c r="A697" s="166"/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</row>
    <row r="698" spans="1:26" ht="21" customHeight="1">
      <c r="A698" s="166"/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</row>
    <row r="699" spans="1:26" ht="21" customHeight="1">
      <c r="A699" s="166"/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</row>
    <row r="700" spans="1:26" ht="21" customHeight="1">
      <c r="A700" s="166"/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</row>
    <row r="701" spans="1:26" ht="21" customHeight="1">
      <c r="A701" s="166"/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</row>
    <row r="702" spans="1:26" ht="21" customHeight="1">
      <c r="A702" s="166"/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</row>
    <row r="703" spans="1:26" ht="21" customHeight="1">
      <c r="A703" s="166"/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</row>
    <row r="704" spans="1:26" ht="21" customHeight="1">
      <c r="A704" s="166"/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</row>
    <row r="705" spans="1:26" ht="21" customHeight="1">
      <c r="A705" s="166"/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</row>
    <row r="706" spans="1:26" ht="21" customHeight="1">
      <c r="A706" s="166"/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</row>
    <row r="707" spans="1:26" ht="21" customHeight="1">
      <c r="A707" s="166"/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</row>
    <row r="708" spans="1:26" ht="21" customHeight="1">
      <c r="A708" s="166"/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</row>
    <row r="709" spans="1:26" ht="21" customHeight="1">
      <c r="A709" s="166"/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</row>
    <row r="710" spans="1:26" ht="21" customHeight="1">
      <c r="A710" s="166"/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</row>
    <row r="711" spans="1:26" ht="21" customHeight="1">
      <c r="A711" s="166"/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</row>
    <row r="712" spans="1:26" ht="21" customHeight="1">
      <c r="A712" s="166"/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</row>
    <row r="713" spans="1:26" ht="21" customHeight="1">
      <c r="A713" s="166"/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</row>
    <row r="714" spans="1:26" ht="21" customHeight="1">
      <c r="A714" s="166"/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</row>
    <row r="715" spans="1:26" ht="21" customHeight="1">
      <c r="A715" s="166"/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</row>
    <row r="716" spans="1:26" ht="21" customHeight="1">
      <c r="A716" s="166"/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</row>
    <row r="717" spans="1:26" ht="21" customHeight="1">
      <c r="A717" s="166"/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</row>
    <row r="718" spans="1:26" ht="21" customHeight="1">
      <c r="A718" s="166"/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</row>
    <row r="719" spans="1:26" ht="21" customHeight="1">
      <c r="A719" s="166"/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</row>
    <row r="720" spans="1:26" ht="21" customHeight="1">
      <c r="A720" s="166"/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</row>
    <row r="721" spans="1:26" ht="21" customHeight="1">
      <c r="A721" s="166"/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</row>
    <row r="722" spans="1:26" ht="21" customHeight="1">
      <c r="A722" s="166"/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</row>
    <row r="723" spans="1:26" ht="21" customHeight="1">
      <c r="A723" s="166"/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</row>
    <row r="724" spans="1:26" ht="21" customHeight="1">
      <c r="A724" s="166"/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</row>
    <row r="725" spans="1:26" ht="21" customHeight="1">
      <c r="A725" s="166"/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</row>
    <row r="726" spans="1:26" ht="21" customHeight="1">
      <c r="A726" s="166"/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</row>
    <row r="727" spans="1:26" ht="21" customHeight="1">
      <c r="A727" s="166"/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</row>
    <row r="728" spans="1:26" ht="21" customHeight="1">
      <c r="A728" s="166"/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</row>
    <row r="729" spans="1:26" ht="21" customHeight="1">
      <c r="A729" s="166"/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</row>
    <row r="730" spans="1:26" ht="21" customHeight="1">
      <c r="A730" s="166"/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</row>
    <row r="731" spans="1:26" ht="21" customHeight="1">
      <c r="A731" s="166"/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</row>
    <row r="732" spans="1:26" ht="21" customHeight="1">
      <c r="A732" s="166"/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</row>
    <row r="733" spans="1:26" ht="21" customHeight="1">
      <c r="A733" s="166"/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</row>
    <row r="734" spans="1:26" ht="21" customHeight="1">
      <c r="A734" s="166"/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</row>
    <row r="735" spans="1:26" ht="21" customHeight="1">
      <c r="A735" s="166"/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</row>
    <row r="736" spans="1:26" ht="21" customHeight="1">
      <c r="A736" s="166"/>
      <c r="B736" s="166"/>
      <c r="C736" s="166"/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</row>
    <row r="737" spans="1:26" ht="21" customHeight="1">
      <c r="A737" s="166"/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</row>
    <row r="738" spans="1:26" ht="21" customHeight="1">
      <c r="A738" s="166"/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</row>
    <row r="739" spans="1:26" ht="21" customHeight="1">
      <c r="A739" s="166"/>
      <c r="B739" s="166"/>
      <c r="C739" s="166"/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</row>
    <row r="740" spans="1:26" ht="21" customHeight="1">
      <c r="A740" s="166"/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</row>
    <row r="741" spans="1:26" ht="21" customHeight="1">
      <c r="A741" s="166"/>
      <c r="B741" s="166"/>
      <c r="C741" s="166"/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</row>
    <row r="742" spans="1:26" ht="21" customHeight="1">
      <c r="A742" s="166"/>
      <c r="B742" s="166"/>
      <c r="C742" s="166"/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</row>
    <row r="743" spans="1:26" ht="21" customHeight="1">
      <c r="A743" s="166"/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</row>
    <row r="744" spans="1:26" ht="21" customHeight="1">
      <c r="A744" s="166"/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</row>
    <row r="745" spans="1:26" ht="21" customHeight="1">
      <c r="A745" s="166"/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</row>
    <row r="746" spans="1:26" ht="21" customHeight="1">
      <c r="A746" s="166"/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</row>
    <row r="747" spans="1:26" ht="21" customHeight="1">
      <c r="A747" s="166"/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</row>
    <row r="748" spans="1:26" ht="21" customHeight="1">
      <c r="A748" s="166"/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</row>
    <row r="749" spans="1:26" ht="21" customHeight="1">
      <c r="A749" s="166"/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</row>
    <row r="750" spans="1:26" ht="21" customHeight="1">
      <c r="A750" s="166"/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</row>
    <row r="751" spans="1:26" ht="21" customHeight="1">
      <c r="A751" s="166"/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</row>
    <row r="752" spans="1:26" ht="21" customHeight="1">
      <c r="A752" s="166"/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</row>
    <row r="753" spans="1:26" ht="21" customHeight="1">
      <c r="A753" s="166"/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</row>
    <row r="754" spans="1:26" ht="21" customHeight="1">
      <c r="A754" s="166"/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</row>
    <row r="755" spans="1:26" ht="21" customHeight="1">
      <c r="A755" s="166"/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</row>
    <row r="756" spans="1:26" ht="21" customHeight="1">
      <c r="A756" s="166"/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</row>
    <row r="757" spans="1:26" ht="21" customHeight="1">
      <c r="A757" s="166"/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</row>
    <row r="758" spans="1:26" ht="21" customHeight="1">
      <c r="A758" s="166"/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</row>
    <row r="759" spans="1:26" ht="21" customHeight="1">
      <c r="A759" s="166"/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</row>
    <row r="760" spans="1:26" ht="21" customHeight="1">
      <c r="A760" s="166"/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</row>
    <row r="761" spans="1:26" ht="21" customHeight="1">
      <c r="A761" s="166"/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</row>
    <row r="762" spans="1:26" ht="21" customHeight="1">
      <c r="A762" s="166"/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</row>
    <row r="763" spans="1:26" ht="21" customHeight="1">
      <c r="A763" s="166"/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</row>
    <row r="764" spans="1:26" ht="21" customHeight="1">
      <c r="A764" s="166"/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</row>
    <row r="765" spans="1:26" ht="21" customHeight="1">
      <c r="A765" s="166"/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</row>
    <row r="766" spans="1:26" ht="21" customHeight="1">
      <c r="A766" s="166"/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</row>
    <row r="767" spans="1:26" ht="21" customHeight="1">
      <c r="A767" s="166"/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</row>
    <row r="768" spans="1:26" ht="21" customHeight="1">
      <c r="A768" s="166"/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</row>
    <row r="769" spans="1:26" ht="21" customHeight="1">
      <c r="A769" s="166"/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</row>
    <row r="770" spans="1:26" ht="21" customHeight="1">
      <c r="A770" s="166"/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</row>
    <row r="771" spans="1:26" ht="21" customHeight="1">
      <c r="A771" s="166"/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</row>
    <row r="772" spans="1:26" ht="21" customHeight="1">
      <c r="A772" s="166"/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</row>
    <row r="773" spans="1:26" ht="21" customHeight="1">
      <c r="A773" s="166"/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</row>
    <row r="774" spans="1:26" ht="21" customHeight="1">
      <c r="A774" s="166"/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</row>
    <row r="775" spans="1:26" ht="21" customHeight="1">
      <c r="A775" s="166"/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</row>
    <row r="776" spans="1:26" ht="21" customHeight="1">
      <c r="A776" s="166"/>
      <c r="B776" s="166"/>
      <c r="C776" s="166"/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</row>
    <row r="777" spans="1:26" ht="21" customHeight="1">
      <c r="A777" s="166"/>
      <c r="B777" s="166"/>
      <c r="C777" s="166"/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</row>
    <row r="778" spans="1:26" ht="21" customHeight="1">
      <c r="A778" s="166"/>
      <c r="B778" s="166"/>
      <c r="C778" s="166"/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</row>
    <row r="779" spans="1:26" ht="21" customHeight="1">
      <c r="A779" s="166"/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</row>
    <row r="780" spans="1:26" ht="21" customHeight="1">
      <c r="A780" s="166"/>
      <c r="B780" s="166"/>
      <c r="C780" s="166"/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</row>
    <row r="781" spans="1:26" ht="21" customHeight="1">
      <c r="A781" s="166"/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</row>
    <row r="782" spans="1:26" ht="21" customHeight="1">
      <c r="A782" s="166"/>
      <c r="B782" s="166"/>
      <c r="C782" s="166"/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</row>
    <row r="783" spans="1:26" ht="21" customHeight="1">
      <c r="A783" s="166"/>
      <c r="B783" s="166"/>
      <c r="C783" s="166"/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</row>
    <row r="784" spans="1:26" ht="21" customHeight="1">
      <c r="A784" s="166"/>
      <c r="B784" s="166"/>
      <c r="C784" s="166"/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</row>
    <row r="785" spans="1:26" ht="21" customHeight="1">
      <c r="A785" s="166"/>
      <c r="B785" s="166"/>
      <c r="C785" s="166"/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</row>
    <row r="786" spans="1:26" ht="21" customHeight="1">
      <c r="A786" s="166"/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</row>
    <row r="787" spans="1:26" ht="21" customHeight="1">
      <c r="A787" s="166"/>
      <c r="B787" s="166"/>
      <c r="C787" s="166"/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</row>
    <row r="788" spans="1:26" ht="21" customHeight="1">
      <c r="A788" s="166"/>
      <c r="B788" s="166"/>
      <c r="C788" s="166"/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</row>
    <row r="789" spans="1:26" ht="21" customHeight="1">
      <c r="A789" s="166"/>
      <c r="B789" s="166"/>
      <c r="C789" s="166"/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</row>
    <row r="790" spans="1:26" ht="21" customHeight="1">
      <c r="A790" s="166"/>
      <c r="B790" s="166"/>
      <c r="C790" s="166"/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</row>
    <row r="791" spans="1:26" ht="21" customHeight="1">
      <c r="A791" s="166"/>
      <c r="B791" s="166"/>
      <c r="C791" s="166"/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</row>
    <row r="792" spans="1:26" ht="21" customHeight="1">
      <c r="A792" s="166"/>
      <c r="B792" s="166"/>
      <c r="C792" s="166"/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</row>
    <row r="793" spans="1:26" ht="21" customHeight="1">
      <c r="A793" s="166"/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</row>
    <row r="794" spans="1:26" ht="21" customHeight="1">
      <c r="A794" s="166"/>
      <c r="B794" s="166"/>
      <c r="C794" s="166"/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</row>
    <row r="795" spans="1:26" ht="21" customHeight="1">
      <c r="A795" s="166"/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</row>
    <row r="796" spans="1:26" ht="21" customHeight="1">
      <c r="A796" s="166"/>
      <c r="B796" s="166"/>
      <c r="C796" s="166"/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</row>
    <row r="797" spans="1:26" ht="21" customHeight="1">
      <c r="A797" s="166"/>
      <c r="B797" s="166"/>
      <c r="C797" s="166"/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</row>
    <row r="798" spans="1:26" ht="21" customHeight="1">
      <c r="A798" s="166"/>
      <c r="B798" s="166"/>
      <c r="C798" s="166"/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</row>
    <row r="799" spans="1:26" ht="21" customHeight="1">
      <c r="A799" s="166"/>
      <c r="B799" s="166"/>
      <c r="C799" s="166"/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</row>
    <row r="800" spans="1:26" ht="21" customHeight="1">
      <c r="A800" s="166"/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</row>
    <row r="801" spans="1:26" ht="21" customHeight="1">
      <c r="A801" s="166"/>
      <c r="B801" s="166"/>
      <c r="C801" s="166"/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</row>
    <row r="802" spans="1:26" ht="21" customHeight="1">
      <c r="A802" s="166"/>
      <c r="B802" s="166"/>
      <c r="C802" s="166"/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</row>
    <row r="803" spans="1:26" ht="21" customHeight="1">
      <c r="A803" s="166"/>
      <c r="B803" s="166"/>
      <c r="C803" s="166"/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</row>
    <row r="804" spans="1:26" ht="21" customHeight="1">
      <c r="A804" s="166"/>
      <c r="B804" s="166"/>
      <c r="C804" s="166"/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</row>
    <row r="805" spans="1:26" ht="21" customHeight="1">
      <c r="A805" s="166"/>
      <c r="B805" s="166"/>
      <c r="C805" s="166"/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</row>
    <row r="806" spans="1:26" ht="21" customHeight="1">
      <c r="A806" s="166"/>
      <c r="B806" s="166"/>
      <c r="C806" s="166"/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</row>
    <row r="807" spans="1:26" ht="21" customHeight="1">
      <c r="A807" s="166"/>
      <c r="B807" s="166"/>
      <c r="C807" s="166"/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</row>
    <row r="808" spans="1:26" ht="21" customHeight="1">
      <c r="A808" s="166"/>
      <c r="B808" s="166"/>
      <c r="C808" s="166"/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</row>
    <row r="809" spans="1:26" ht="21" customHeight="1">
      <c r="A809" s="166"/>
      <c r="B809" s="166"/>
      <c r="C809" s="166"/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</row>
    <row r="810" spans="1:26" ht="21" customHeight="1">
      <c r="A810" s="166"/>
      <c r="B810" s="166"/>
      <c r="C810" s="166"/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</row>
    <row r="811" spans="1:26" ht="21" customHeight="1">
      <c r="A811" s="166"/>
      <c r="B811" s="166"/>
      <c r="C811" s="166"/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</row>
    <row r="812" spans="1:26" ht="21" customHeight="1">
      <c r="A812" s="166"/>
      <c r="B812" s="166"/>
      <c r="C812" s="166"/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</row>
    <row r="813" spans="1:26" ht="21" customHeight="1">
      <c r="A813" s="166"/>
      <c r="B813" s="166"/>
      <c r="C813" s="166"/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</row>
    <row r="814" spans="1:26" ht="21" customHeight="1">
      <c r="A814" s="166"/>
      <c r="B814" s="166"/>
      <c r="C814" s="166"/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</row>
    <row r="815" spans="1:26" ht="21" customHeight="1">
      <c r="A815" s="166"/>
      <c r="B815" s="166"/>
      <c r="C815" s="166"/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</row>
    <row r="816" spans="1:26" ht="21" customHeight="1">
      <c r="A816" s="166"/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</row>
    <row r="817" spans="1:26" ht="21" customHeight="1">
      <c r="A817" s="166"/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</row>
    <row r="818" spans="1:26" ht="21" customHeight="1">
      <c r="A818" s="166"/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</row>
    <row r="819" spans="1:26" ht="21" customHeight="1">
      <c r="A819" s="166"/>
      <c r="B819" s="166"/>
      <c r="C819" s="166"/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</row>
    <row r="820" spans="1:26" ht="21" customHeight="1">
      <c r="A820" s="166"/>
      <c r="B820" s="166"/>
      <c r="C820" s="166"/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</row>
    <row r="821" spans="1:26" ht="21" customHeight="1">
      <c r="A821" s="166"/>
      <c r="B821" s="166"/>
      <c r="C821" s="166"/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</row>
    <row r="822" spans="1:26" ht="21" customHeight="1">
      <c r="A822" s="166"/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</row>
    <row r="823" spans="1:26" ht="21" customHeight="1">
      <c r="A823" s="166"/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</row>
    <row r="824" spans="1:26" ht="21" customHeight="1">
      <c r="A824" s="166"/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</row>
    <row r="825" spans="1:26" ht="21" customHeight="1">
      <c r="A825" s="166"/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</row>
    <row r="826" spans="1:26" ht="21" customHeight="1">
      <c r="A826" s="166"/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</row>
    <row r="827" spans="1:26" ht="21" customHeight="1">
      <c r="A827" s="166"/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</row>
    <row r="828" spans="1:26" ht="21" customHeight="1">
      <c r="A828" s="166"/>
      <c r="B828" s="166"/>
      <c r="C828" s="166"/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</row>
    <row r="829" spans="1:26" ht="21" customHeight="1">
      <c r="A829" s="166"/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</row>
    <row r="830" spans="1:26" ht="21" customHeight="1">
      <c r="A830" s="166"/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</row>
    <row r="831" spans="1:26" ht="21" customHeight="1">
      <c r="A831" s="166"/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</row>
    <row r="832" spans="1:26" ht="21" customHeight="1">
      <c r="A832" s="166"/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</row>
    <row r="833" spans="1:26" ht="21" customHeight="1">
      <c r="A833" s="166"/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</row>
    <row r="834" spans="1:26" ht="21" customHeight="1">
      <c r="A834" s="166"/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</row>
    <row r="835" spans="1:26" ht="21" customHeight="1">
      <c r="A835" s="166"/>
      <c r="B835" s="166"/>
      <c r="C835" s="166"/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</row>
    <row r="836" spans="1:26" ht="21" customHeight="1">
      <c r="A836" s="166"/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</row>
    <row r="837" spans="1:26" ht="21" customHeight="1">
      <c r="A837" s="166"/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</row>
    <row r="838" spans="1:26" ht="21" customHeight="1">
      <c r="A838" s="166"/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</row>
    <row r="839" spans="1:26" ht="21" customHeight="1">
      <c r="A839" s="166"/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</row>
    <row r="840" spans="1:26" ht="21" customHeight="1">
      <c r="A840" s="166"/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</row>
    <row r="841" spans="1:26" ht="21" customHeight="1">
      <c r="A841" s="166"/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</row>
    <row r="842" spans="1:26" ht="21" customHeight="1">
      <c r="A842" s="166"/>
      <c r="B842" s="166"/>
      <c r="C842" s="166"/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</row>
    <row r="843" spans="1:26" ht="21" customHeight="1">
      <c r="A843" s="166"/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</row>
    <row r="844" spans="1:26" ht="21" customHeight="1">
      <c r="A844" s="166"/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</row>
    <row r="845" spans="1:26" ht="21" customHeight="1">
      <c r="A845" s="166"/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</row>
    <row r="846" spans="1:26" ht="21" customHeight="1">
      <c r="A846" s="166"/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</row>
    <row r="847" spans="1:26" ht="21" customHeight="1">
      <c r="A847" s="166"/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</row>
    <row r="848" spans="1:26" ht="21" customHeight="1">
      <c r="A848" s="166"/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</row>
    <row r="849" spans="1:26" ht="21" customHeight="1">
      <c r="A849" s="166"/>
      <c r="B849" s="166"/>
      <c r="C849" s="166"/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</row>
    <row r="850" spans="1:26" ht="21" customHeight="1">
      <c r="A850" s="166"/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</row>
    <row r="851" spans="1:26" ht="21" customHeight="1">
      <c r="A851" s="166"/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</row>
    <row r="852" spans="1:26" ht="21" customHeight="1">
      <c r="A852" s="166"/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</row>
    <row r="853" spans="1:26" ht="21" customHeight="1">
      <c r="A853" s="166"/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</row>
    <row r="854" spans="1:26" ht="21" customHeight="1">
      <c r="A854" s="166"/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</row>
    <row r="855" spans="1:26" ht="21" customHeight="1">
      <c r="A855" s="166"/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</row>
    <row r="856" spans="1:26" ht="21" customHeight="1">
      <c r="A856" s="166"/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</row>
    <row r="857" spans="1:26" ht="21" customHeight="1">
      <c r="A857" s="166"/>
      <c r="B857" s="166"/>
      <c r="C857" s="166"/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</row>
    <row r="858" spans="1:26" ht="21" customHeight="1">
      <c r="A858" s="166"/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</row>
    <row r="859" spans="1:26" ht="21" customHeight="1">
      <c r="A859" s="166"/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</row>
    <row r="860" spans="1:26" ht="21" customHeight="1">
      <c r="A860" s="166"/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</row>
    <row r="861" spans="1:26" ht="21" customHeight="1">
      <c r="A861" s="166"/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</row>
    <row r="862" spans="1:26" ht="21" customHeight="1">
      <c r="A862" s="166"/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</row>
    <row r="863" spans="1:26" ht="21" customHeight="1">
      <c r="A863" s="166"/>
      <c r="B863" s="166"/>
      <c r="C863" s="166"/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</row>
    <row r="864" spans="1:26" ht="21" customHeight="1">
      <c r="A864" s="166"/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</row>
    <row r="865" spans="1:26" ht="21" customHeight="1">
      <c r="A865" s="166"/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</row>
    <row r="866" spans="1:26" ht="21" customHeight="1">
      <c r="A866" s="166"/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</row>
    <row r="867" spans="1:26" ht="21" customHeight="1">
      <c r="A867" s="166"/>
      <c r="B867" s="166"/>
      <c r="C867" s="166"/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</row>
    <row r="868" spans="1:26" ht="21" customHeight="1">
      <c r="A868" s="166"/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</row>
    <row r="869" spans="1:26" ht="21" customHeight="1">
      <c r="A869" s="166"/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</row>
    <row r="870" spans="1:26" ht="21" customHeight="1">
      <c r="A870" s="166"/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</row>
    <row r="871" spans="1:26" ht="21" customHeight="1">
      <c r="A871" s="166"/>
      <c r="B871" s="166"/>
      <c r="C871" s="166"/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</row>
    <row r="872" spans="1:26" ht="21" customHeight="1">
      <c r="A872" s="166"/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</row>
    <row r="873" spans="1:26" ht="21" customHeight="1">
      <c r="A873" s="166"/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</row>
    <row r="874" spans="1:26" ht="21" customHeight="1">
      <c r="A874" s="166"/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</row>
    <row r="875" spans="1:26" ht="21" customHeight="1">
      <c r="A875" s="166"/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</row>
    <row r="876" spans="1:26" ht="21" customHeight="1">
      <c r="A876" s="166"/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</row>
    <row r="877" spans="1:26" ht="21" customHeight="1">
      <c r="A877" s="166"/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</row>
    <row r="878" spans="1:26" ht="21" customHeight="1">
      <c r="A878" s="166"/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</row>
    <row r="879" spans="1:26" ht="21" customHeight="1">
      <c r="A879" s="166"/>
      <c r="B879" s="166"/>
      <c r="C879" s="166"/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</row>
    <row r="880" spans="1:26" ht="21" customHeight="1">
      <c r="A880" s="166"/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</row>
    <row r="881" spans="1:26" ht="21" customHeight="1">
      <c r="A881" s="166"/>
      <c r="B881" s="166"/>
      <c r="C881" s="166"/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/>
      <c r="Z881" s="166"/>
    </row>
    <row r="882" spans="1:26" ht="21" customHeight="1">
      <c r="A882" s="166"/>
      <c r="B882" s="166"/>
      <c r="C882" s="166"/>
      <c r="D882" s="166"/>
      <c r="E882" s="166"/>
      <c r="F882" s="166"/>
      <c r="G882" s="166"/>
      <c r="H882" s="166"/>
      <c r="I882" s="166"/>
      <c r="J882" s="166"/>
      <c r="K882" s="166"/>
      <c r="L882" s="166"/>
      <c r="M882" s="166"/>
      <c r="N882" s="166"/>
      <c r="O882" s="166"/>
      <c r="P882" s="166"/>
      <c r="Q882" s="166"/>
      <c r="R882" s="166"/>
      <c r="S882" s="166"/>
      <c r="T882" s="166"/>
      <c r="U882" s="166"/>
      <c r="V882" s="166"/>
      <c r="W882" s="166"/>
      <c r="X882" s="166"/>
      <c r="Y882" s="166"/>
      <c r="Z882" s="166"/>
    </row>
    <row r="883" spans="1:26" ht="21" customHeight="1">
      <c r="A883" s="166"/>
      <c r="B883" s="166"/>
      <c r="C883" s="166"/>
      <c r="D883" s="166"/>
      <c r="E883" s="166"/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6"/>
      <c r="Z883" s="166"/>
    </row>
    <row r="884" spans="1:26" ht="21" customHeight="1">
      <c r="A884" s="166"/>
      <c r="B884" s="166"/>
      <c r="C884" s="166"/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6"/>
      <c r="O884" s="166"/>
      <c r="P884" s="166"/>
      <c r="Q884" s="166"/>
      <c r="R884" s="166"/>
      <c r="S884" s="166"/>
      <c r="T884" s="166"/>
      <c r="U884" s="166"/>
      <c r="V884" s="166"/>
      <c r="W884" s="166"/>
      <c r="X884" s="166"/>
      <c r="Y884" s="166"/>
      <c r="Z884" s="166"/>
    </row>
    <row r="885" spans="1:26" ht="21" customHeight="1">
      <c r="A885" s="166"/>
      <c r="B885" s="166"/>
      <c r="C885" s="166"/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6"/>
      <c r="O885" s="166"/>
      <c r="P885" s="166"/>
      <c r="Q885" s="166"/>
      <c r="R885" s="166"/>
      <c r="S885" s="166"/>
      <c r="T885" s="166"/>
      <c r="U885" s="166"/>
      <c r="V885" s="166"/>
      <c r="W885" s="166"/>
      <c r="X885" s="166"/>
      <c r="Y885" s="166"/>
      <c r="Z885" s="166"/>
    </row>
    <row r="886" spans="1:26" ht="21" customHeight="1">
      <c r="A886" s="166"/>
      <c r="B886" s="166"/>
      <c r="C886" s="166"/>
      <c r="D886" s="166"/>
      <c r="E886" s="166"/>
      <c r="F886" s="166"/>
      <c r="G886" s="166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6"/>
      <c r="Z886" s="166"/>
    </row>
    <row r="887" spans="1:26" ht="21" customHeight="1">
      <c r="A887" s="166"/>
      <c r="B887" s="166"/>
      <c r="C887" s="166"/>
      <c r="D887" s="166"/>
      <c r="E887" s="166"/>
      <c r="F887" s="166"/>
      <c r="G887" s="166"/>
      <c r="H887" s="166"/>
      <c r="I887" s="166"/>
      <c r="J887" s="166"/>
      <c r="K887" s="166"/>
      <c r="L887" s="166"/>
      <c r="M887" s="166"/>
      <c r="N887" s="166"/>
      <c r="O887" s="166"/>
      <c r="P887" s="166"/>
      <c r="Q887" s="166"/>
      <c r="R887" s="166"/>
      <c r="S887" s="166"/>
      <c r="T887" s="166"/>
      <c r="U887" s="166"/>
      <c r="V887" s="166"/>
      <c r="W887" s="166"/>
      <c r="X887" s="166"/>
      <c r="Y887" s="166"/>
      <c r="Z887" s="166"/>
    </row>
    <row r="888" spans="1:26" ht="21" customHeight="1">
      <c r="A888" s="166"/>
      <c r="B888" s="166"/>
      <c r="C888" s="166"/>
      <c r="D888" s="166"/>
      <c r="E888" s="166"/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6"/>
      <c r="Z888" s="166"/>
    </row>
    <row r="889" spans="1:26" ht="21" customHeight="1">
      <c r="A889" s="166"/>
      <c r="B889" s="166"/>
      <c r="C889" s="166"/>
      <c r="D889" s="166"/>
      <c r="E889" s="166"/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/>
      <c r="Z889" s="166"/>
    </row>
    <row r="890" spans="1:26" ht="21" customHeight="1">
      <c r="A890" s="166"/>
      <c r="B890" s="166"/>
      <c r="C890" s="166"/>
      <c r="D890" s="166"/>
      <c r="E890" s="166"/>
      <c r="F890" s="166"/>
      <c r="G890" s="166"/>
      <c r="H890" s="166"/>
      <c r="I890" s="166"/>
      <c r="J890" s="166"/>
      <c r="K890" s="166"/>
      <c r="L890" s="166"/>
      <c r="M890" s="166"/>
      <c r="N890" s="166"/>
      <c r="O890" s="166"/>
      <c r="P890" s="166"/>
      <c r="Q890" s="166"/>
      <c r="R890" s="166"/>
      <c r="S890" s="166"/>
      <c r="T890" s="166"/>
      <c r="U890" s="166"/>
      <c r="V890" s="166"/>
      <c r="W890" s="166"/>
      <c r="X890" s="166"/>
      <c r="Y890" s="166"/>
      <c r="Z890" s="166"/>
    </row>
    <row r="891" spans="1:26" ht="21" customHeight="1">
      <c r="A891" s="166"/>
      <c r="B891" s="166"/>
      <c r="C891" s="166"/>
      <c r="D891" s="166"/>
      <c r="E891" s="166"/>
      <c r="F891" s="166"/>
      <c r="G891" s="166"/>
      <c r="H891" s="166"/>
      <c r="I891" s="166"/>
      <c r="J891" s="166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/>
      <c r="Z891" s="166"/>
    </row>
    <row r="892" spans="1:26" ht="21" customHeight="1">
      <c r="A892" s="166"/>
      <c r="B892" s="166"/>
      <c r="C892" s="166"/>
      <c r="D892" s="166"/>
      <c r="E892" s="166"/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/>
      <c r="Z892" s="166"/>
    </row>
    <row r="893" spans="1:26" ht="21" customHeight="1">
      <c r="A893" s="166"/>
      <c r="B893" s="166"/>
      <c r="C893" s="166"/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</row>
    <row r="894" spans="1:26" ht="21" customHeight="1">
      <c r="A894" s="166"/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</row>
    <row r="895" spans="1:26" ht="21" customHeight="1">
      <c r="A895" s="166"/>
      <c r="B895" s="166"/>
      <c r="C895" s="166"/>
      <c r="D895" s="166"/>
      <c r="E895" s="166"/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</row>
    <row r="896" spans="1:26" ht="21" customHeight="1">
      <c r="A896" s="166"/>
      <c r="B896" s="166"/>
      <c r="C896" s="166"/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</row>
    <row r="897" spans="1:26" ht="21" customHeight="1">
      <c r="A897" s="166"/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</row>
    <row r="898" spans="1:26" ht="21" customHeight="1">
      <c r="A898" s="166"/>
      <c r="B898" s="166"/>
      <c r="C898" s="166"/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</row>
    <row r="899" spans="1:26" ht="21" customHeight="1">
      <c r="A899" s="166"/>
      <c r="B899" s="166"/>
      <c r="C899" s="166"/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</row>
    <row r="900" spans="1:26" ht="21" customHeight="1">
      <c r="A900" s="166"/>
      <c r="B900" s="166"/>
      <c r="C900" s="166"/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/>
      <c r="Z900" s="166"/>
    </row>
    <row r="901" spans="1:26" ht="21" customHeight="1">
      <c r="A901" s="166"/>
      <c r="B901" s="166"/>
      <c r="C901" s="166"/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/>
      <c r="Z901" s="166"/>
    </row>
    <row r="902" spans="1:26" ht="21" customHeight="1">
      <c r="A902" s="166"/>
      <c r="B902" s="166"/>
      <c r="C902" s="166"/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/>
      <c r="Z902" s="166"/>
    </row>
    <row r="903" spans="1:26" ht="21" customHeight="1">
      <c r="A903" s="166"/>
      <c r="B903" s="166"/>
      <c r="C903" s="166"/>
      <c r="D903" s="166"/>
      <c r="E903" s="166"/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6"/>
      <c r="Z903" s="166"/>
    </row>
    <row r="904" spans="1:26" ht="21" customHeight="1">
      <c r="A904" s="166"/>
      <c r="B904" s="166"/>
      <c r="C904" s="166"/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/>
      <c r="Z904" s="166"/>
    </row>
    <row r="905" spans="1:26" ht="21" customHeight="1">
      <c r="A905" s="166"/>
      <c r="B905" s="166"/>
      <c r="C905" s="166"/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/>
      <c r="Z905" s="166"/>
    </row>
    <row r="906" spans="1:26" ht="21" customHeight="1">
      <c r="A906" s="166"/>
      <c r="B906" s="166"/>
      <c r="C906" s="166"/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</row>
    <row r="907" spans="1:26" ht="21" customHeight="1">
      <c r="A907" s="166"/>
      <c r="B907" s="166"/>
      <c r="C907" s="166"/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</row>
    <row r="908" spans="1:26" ht="21" customHeight="1">
      <c r="A908" s="166"/>
      <c r="B908" s="166"/>
      <c r="C908" s="166"/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</row>
    <row r="909" spans="1:26" ht="21" customHeight="1">
      <c r="A909" s="166"/>
      <c r="B909" s="166"/>
      <c r="C909" s="166"/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</row>
    <row r="910" spans="1:26" ht="21" customHeight="1">
      <c r="A910" s="166"/>
      <c r="B910" s="166"/>
      <c r="C910" s="166"/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</row>
    <row r="911" spans="1:26" ht="21" customHeight="1">
      <c r="A911" s="166"/>
      <c r="B911" s="166"/>
      <c r="C911" s="166"/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</row>
    <row r="912" spans="1:26" ht="21" customHeight="1">
      <c r="A912" s="166"/>
      <c r="B912" s="166"/>
      <c r="C912" s="166"/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</row>
    <row r="913" spans="1:26" ht="21" customHeight="1">
      <c r="A913" s="166"/>
      <c r="B913" s="166"/>
      <c r="C913" s="166"/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</row>
    <row r="914" spans="1:26" ht="21" customHeight="1">
      <c r="A914" s="166"/>
      <c r="B914" s="166"/>
      <c r="C914" s="166"/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</row>
    <row r="915" spans="1:26" ht="21" customHeight="1">
      <c r="A915" s="166"/>
      <c r="B915" s="166"/>
      <c r="C915" s="166"/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</row>
    <row r="916" spans="1:26" ht="21" customHeight="1">
      <c r="A916" s="166"/>
      <c r="B916" s="166"/>
      <c r="C916" s="166"/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</row>
    <row r="917" spans="1:26" ht="21" customHeight="1">
      <c r="A917" s="166"/>
      <c r="B917" s="166"/>
      <c r="C917" s="166"/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</row>
    <row r="918" spans="1:26" ht="21" customHeight="1">
      <c r="A918" s="166"/>
      <c r="B918" s="166"/>
      <c r="C918" s="166"/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</row>
    <row r="919" spans="1:26" ht="21" customHeight="1">
      <c r="A919" s="166"/>
      <c r="B919" s="166"/>
      <c r="C919" s="166"/>
      <c r="D919" s="166"/>
      <c r="E919" s="166"/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6"/>
      <c r="Z919" s="166"/>
    </row>
    <row r="920" spans="1:26" ht="21" customHeight="1">
      <c r="A920" s="166"/>
      <c r="B920" s="166"/>
      <c r="C920" s="166"/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/>
      <c r="Z920" s="166"/>
    </row>
    <row r="921" spans="1:26" ht="21" customHeight="1">
      <c r="A921" s="166"/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/>
      <c r="Z921" s="166"/>
    </row>
    <row r="922" spans="1:26" ht="21" customHeight="1">
      <c r="A922" s="166"/>
      <c r="B922" s="166"/>
      <c r="C922" s="166"/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/>
      <c r="Z922" s="166"/>
    </row>
    <row r="923" spans="1:26" ht="21" customHeight="1">
      <c r="A923" s="166"/>
      <c r="B923" s="166"/>
      <c r="C923" s="166"/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</row>
    <row r="924" spans="1:26" ht="21" customHeight="1">
      <c r="A924" s="166"/>
      <c r="B924" s="166"/>
      <c r="C924" s="166"/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6"/>
      <c r="O924" s="166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/>
      <c r="Z924" s="166"/>
    </row>
    <row r="925" spans="1:26" ht="21" customHeight="1">
      <c r="A925" s="166"/>
      <c r="B925" s="166"/>
      <c r="C925" s="166"/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/>
      <c r="Z925" s="166"/>
    </row>
    <row r="926" spans="1:26" ht="21" customHeight="1">
      <c r="A926" s="166"/>
      <c r="B926" s="166"/>
      <c r="C926" s="166"/>
      <c r="D926" s="166"/>
      <c r="E926" s="166"/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6"/>
      <c r="Z926" s="166"/>
    </row>
    <row r="927" spans="1:26" ht="21" customHeight="1">
      <c r="A927" s="166"/>
      <c r="B927" s="166"/>
      <c r="C927" s="166"/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</row>
    <row r="928" spans="1:26" ht="21" customHeight="1">
      <c r="A928" s="166"/>
      <c r="B928" s="166"/>
      <c r="C928" s="166"/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</row>
    <row r="929" spans="1:26" ht="21" customHeight="1">
      <c r="A929" s="166"/>
      <c r="B929" s="166"/>
      <c r="C929" s="166"/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</row>
    <row r="930" spans="1:26" ht="21" customHeight="1">
      <c r="A930" s="166"/>
      <c r="B930" s="166"/>
      <c r="C930" s="166"/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</row>
    <row r="931" spans="1:26" ht="21" customHeight="1">
      <c r="A931" s="166"/>
      <c r="B931" s="166"/>
      <c r="C931" s="166"/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</row>
    <row r="932" spans="1:26" ht="21" customHeight="1">
      <c r="A932" s="166"/>
      <c r="B932" s="166"/>
      <c r="C932" s="166"/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</row>
    <row r="933" spans="1:26" ht="21" customHeight="1">
      <c r="A933" s="166"/>
      <c r="B933" s="166"/>
      <c r="C933" s="166"/>
      <c r="D933" s="166"/>
      <c r="E933" s="166"/>
      <c r="F933" s="166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</row>
    <row r="934" spans="1:26" ht="21" customHeight="1">
      <c r="A934" s="166"/>
      <c r="B934" s="166"/>
      <c r="C934" s="166"/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</row>
    <row r="935" spans="1:26" ht="21" customHeight="1">
      <c r="A935" s="166"/>
      <c r="B935" s="166"/>
      <c r="C935" s="166"/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</row>
    <row r="936" spans="1:26" ht="21" customHeight="1">
      <c r="A936" s="166"/>
      <c r="B936" s="166"/>
      <c r="C936" s="166"/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</row>
    <row r="937" spans="1:26" ht="21" customHeight="1">
      <c r="A937" s="166"/>
      <c r="B937" s="166"/>
      <c r="C937" s="166"/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6"/>
      <c r="O937" s="166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/>
      <c r="Z937" s="166"/>
    </row>
    <row r="938" spans="1:26" ht="21" customHeight="1">
      <c r="A938" s="166"/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</row>
    <row r="939" spans="1:26" ht="21" customHeight="1">
      <c r="A939" s="166"/>
      <c r="B939" s="166"/>
      <c r="C939" s="166"/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/>
      <c r="Z939" s="166"/>
    </row>
    <row r="940" spans="1:26" ht="21" customHeight="1">
      <c r="A940" s="166"/>
      <c r="B940" s="166"/>
      <c r="C940" s="166"/>
      <c r="D940" s="166"/>
      <c r="E940" s="166"/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6"/>
      <c r="Z940" s="166"/>
    </row>
    <row r="941" spans="1:26" ht="21" customHeight="1">
      <c r="A941" s="166"/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/>
      <c r="Z941" s="166"/>
    </row>
    <row r="942" spans="1:26" ht="21" customHeight="1">
      <c r="A942" s="166"/>
      <c r="B942" s="166"/>
      <c r="C942" s="166"/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/>
      <c r="Z942" s="166"/>
    </row>
    <row r="943" spans="1:26" ht="21" customHeight="1">
      <c r="A943" s="166"/>
      <c r="B943" s="166"/>
      <c r="C943" s="166"/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/>
      <c r="Z943" s="166"/>
    </row>
    <row r="944" spans="1:26" ht="21" customHeight="1">
      <c r="A944" s="166"/>
      <c r="B944" s="166"/>
      <c r="C944" s="166"/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/>
      <c r="Z944" s="166"/>
    </row>
    <row r="945" spans="1:26" ht="21" customHeight="1">
      <c r="A945" s="166"/>
      <c r="B945" s="166"/>
      <c r="C945" s="166"/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/>
      <c r="Z945" s="166"/>
    </row>
    <row r="946" spans="1:26" ht="21" customHeight="1">
      <c r="A946" s="166"/>
      <c r="B946" s="166"/>
      <c r="C946" s="166"/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</row>
    <row r="947" spans="1:26" ht="21" customHeight="1">
      <c r="A947" s="166"/>
      <c r="B947" s="166"/>
      <c r="C947" s="166"/>
      <c r="D947" s="166"/>
      <c r="E947" s="166"/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6"/>
      <c r="Z947" s="166"/>
    </row>
    <row r="948" spans="1:26" ht="21" customHeight="1">
      <c r="A948" s="166"/>
      <c r="B948" s="166"/>
      <c r="C948" s="166"/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/>
      <c r="Z948" s="166"/>
    </row>
    <row r="949" spans="1:26" ht="21" customHeight="1">
      <c r="A949" s="166"/>
      <c r="B949" s="166"/>
      <c r="C949" s="166"/>
      <c r="D949" s="166"/>
      <c r="E949" s="166"/>
      <c r="F949" s="166"/>
      <c r="G949" s="166"/>
      <c r="H949" s="166"/>
      <c r="I949" s="166"/>
      <c r="J949" s="166"/>
      <c r="K949" s="166"/>
      <c r="L949" s="166"/>
      <c r="M949" s="166"/>
      <c r="N949" s="166"/>
      <c r="O949" s="166"/>
      <c r="P949" s="166"/>
      <c r="Q949" s="166"/>
      <c r="R949" s="166"/>
      <c r="S949" s="166"/>
      <c r="T949" s="166"/>
      <c r="U949" s="166"/>
      <c r="V949" s="166"/>
      <c r="W949" s="166"/>
      <c r="X949" s="166"/>
      <c r="Y949" s="166"/>
      <c r="Z949" s="166"/>
    </row>
    <row r="950" spans="1:26" ht="21" customHeight="1">
      <c r="A950" s="166"/>
      <c r="B950" s="166"/>
      <c r="C950" s="166"/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/>
      <c r="Z950" s="166"/>
    </row>
    <row r="951" spans="1:26" ht="21" customHeight="1">
      <c r="A951" s="166"/>
      <c r="B951" s="166"/>
      <c r="C951" s="166"/>
      <c r="D951" s="166"/>
      <c r="E951" s="166"/>
      <c r="F951" s="166"/>
      <c r="G951" s="166"/>
      <c r="H951" s="166"/>
      <c r="I951" s="166"/>
      <c r="J951" s="166"/>
      <c r="K951" s="166"/>
      <c r="L951" s="166"/>
      <c r="M951" s="166"/>
      <c r="N951" s="166"/>
      <c r="O951" s="166"/>
      <c r="P951" s="166"/>
      <c r="Q951" s="166"/>
      <c r="R951" s="166"/>
      <c r="S951" s="166"/>
      <c r="T951" s="166"/>
      <c r="U951" s="166"/>
      <c r="V951" s="166"/>
      <c r="W951" s="166"/>
      <c r="X951" s="166"/>
      <c r="Y951" s="166"/>
      <c r="Z951" s="166"/>
    </row>
    <row r="952" spans="1:26" ht="21" customHeight="1">
      <c r="A952" s="166"/>
      <c r="B952" s="166"/>
      <c r="C952" s="166"/>
      <c r="D952" s="166"/>
      <c r="E952" s="166"/>
      <c r="F952" s="166"/>
      <c r="G952" s="166"/>
      <c r="H952" s="166"/>
      <c r="I952" s="166"/>
      <c r="J952" s="166"/>
      <c r="K952" s="166"/>
      <c r="L952" s="166"/>
      <c r="M952" s="166"/>
      <c r="N952" s="166"/>
      <c r="O952" s="166"/>
      <c r="P952" s="166"/>
      <c r="Q952" s="166"/>
      <c r="R952" s="166"/>
      <c r="S952" s="166"/>
      <c r="T952" s="166"/>
      <c r="U952" s="166"/>
      <c r="V952" s="166"/>
      <c r="W952" s="166"/>
      <c r="X952" s="166"/>
      <c r="Y952" s="166"/>
      <c r="Z952" s="166"/>
    </row>
    <row r="953" spans="1:26" ht="21" customHeight="1">
      <c r="A953" s="166"/>
      <c r="B953" s="166"/>
      <c r="C953" s="166"/>
      <c r="D953" s="166"/>
      <c r="E953" s="166"/>
      <c r="F953" s="166"/>
      <c r="G953" s="166"/>
      <c r="H953" s="166"/>
      <c r="I953" s="166"/>
      <c r="J953" s="166"/>
      <c r="K953" s="166"/>
      <c r="L953" s="166"/>
      <c r="M953" s="166"/>
      <c r="N953" s="166"/>
      <c r="O953" s="166"/>
      <c r="P953" s="166"/>
      <c r="Q953" s="166"/>
      <c r="R953" s="166"/>
      <c r="S953" s="166"/>
      <c r="T953" s="166"/>
      <c r="U953" s="166"/>
      <c r="V953" s="166"/>
      <c r="W953" s="166"/>
      <c r="X953" s="166"/>
      <c r="Y953" s="166"/>
      <c r="Z953" s="166"/>
    </row>
    <row r="954" spans="1:26" ht="21" customHeight="1">
      <c r="A954" s="166"/>
      <c r="B954" s="166"/>
      <c r="C954" s="166"/>
      <c r="D954" s="166"/>
      <c r="E954" s="166"/>
      <c r="F954" s="166"/>
      <c r="G954" s="166"/>
      <c r="H954" s="166"/>
      <c r="I954" s="166"/>
      <c r="J954" s="166"/>
      <c r="K954" s="166"/>
      <c r="L954" s="166"/>
      <c r="M954" s="166"/>
      <c r="N954" s="166"/>
      <c r="O954" s="166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/>
      <c r="Z954" s="166"/>
    </row>
    <row r="955" spans="1:26" ht="21" customHeight="1">
      <c r="A955" s="166"/>
      <c r="B955" s="166"/>
      <c r="C955" s="166"/>
      <c r="D955" s="166"/>
      <c r="E955" s="166"/>
      <c r="F955" s="166"/>
      <c r="G955" s="166"/>
      <c r="H955" s="166"/>
      <c r="I955" s="166"/>
      <c r="J955" s="166"/>
      <c r="K955" s="166"/>
      <c r="L955" s="166"/>
      <c r="M955" s="166"/>
      <c r="N955" s="166"/>
      <c r="O955" s="166"/>
      <c r="P955" s="166"/>
      <c r="Q955" s="166"/>
      <c r="R955" s="166"/>
      <c r="S955" s="166"/>
      <c r="T955" s="166"/>
      <c r="U955" s="166"/>
      <c r="V955" s="166"/>
      <c r="W955" s="166"/>
      <c r="X955" s="166"/>
      <c r="Y955" s="166"/>
      <c r="Z955" s="166"/>
    </row>
    <row r="956" spans="1:26" ht="21" customHeight="1">
      <c r="A956" s="166"/>
      <c r="B956" s="166"/>
      <c r="C956" s="166"/>
      <c r="D956" s="166"/>
      <c r="E956" s="166"/>
      <c r="F956" s="166"/>
      <c r="G956" s="166"/>
      <c r="H956" s="166"/>
      <c r="I956" s="166"/>
      <c r="J956" s="166"/>
      <c r="K956" s="166"/>
      <c r="L956" s="166"/>
      <c r="M956" s="166"/>
      <c r="N956" s="166"/>
      <c r="O956" s="166"/>
      <c r="P956" s="166"/>
      <c r="Q956" s="166"/>
      <c r="R956" s="166"/>
      <c r="S956" s="166"/>
      <c r="T956" s="166"/>
      <c r="U956" s="166"/>
      <c r="V956" s="166"/>
      <c r="W956" s="166"/>
      <c r="X956" s="166"/>
      <c r="Y956" s="166"/>
      <c r="Z956" s="166"/>
    </row>
    <row r="957" spans="1:26" ht="21" customHeight="1">
      <c r="A957" s="166"/>
      <c r="B957" s="166"/>
      <c r="C957" s="166"/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</row>
    <row r="958" spans="1:26" ht="21" customHeight="1">
      <c r="A958" s="166"/>
      <c r="B958" s="166"/>
      <c r="C958" s="166"/>
      <c r="D958" s="166"/>
      <c r="E958" s="166"/>
      <c r="F958" s="166"/>
      <c r="G958" s="166"/>
      <c r="H958" s="166"/>
      <c r="I958" s="166"/>
      <c r="J958" s="166"/>
      <c r="K958" s="166"/>
      <c r="L958" s="166"/>
      <c r="M958" s="166"/>
      <c r="N958" s="166"/>
      <c r="O958" s="166"/>
      <c r="P958" s="166"/>
      <c r="Q958" s="166"/>
      <c r="R958" s="166"/>
      <c r="S958" s="166"/>
      <c r="T958" s="166"/>
      <c r="U958" s="166"/>
      <c r="V958" s="166"/>
      <c r="W958" s="166"/>
      <c r="X958" s="166"/>
      <c r="Y958" s="166"/>
      <c r="Z958" s="166"/>
    </row>
    <row r="959" spans="1:26" ht="21" customHeight="1">
      <c r="A959" s="166"/>
      <c r="B959" s="166"/>
      <c r="C959" s="166"/>
      <c r="D959" s="166"/>
      <c r="E959" s="166"/>
      <c r="F959" s="166"/>
      <c r="G959" s="166"/>
      <c r="H959" s="166"/>
      <c r="I959" s="166"/>
      <c r="J959" s="166"/>
      <c r="K959" s="166"/>
      <c r="L959" s="166"/>
      <c r="M959" s="166"/>
      <c r="N959" s="166"/>
      <c r="O959" s="166"/>
      <c r="P959" s="166"/>
      <c r="Q959" s="166"/>
      <c r="R959" s="166"/>
      <c r="S959" s="166"/>
      <c r="T959" s="166"/>
      <c r="U959" s="166"/>
      <c r="V959" s="166"/>
      <c r="W959" s="166"/>
      <c r="X959" s="166"/>
      <c r="Y959" s="166"/>
      <c r="Z959" s="166"/>
    </row>
    <row r="960" spans="1:26" ht="21" customHeight="1">
      <c r="A960" s="166"/>
      <c r="B960" s="166"/>
      <c r="C960" s="166"/>
      <c r="D960" s="166"/>
      <c r="E960" s="166"/>
      <c r="F960" s="166"/>
      <c r="G960" s="166"/>
      <c r="H960" s="166"/>
      <c r="I960" s="166"/>
      <c r="J960" s="166"/>
      <c r="K960" s="166"/>
      <c r="L960" s="166"/>
      <c r="M960" s="166"/>
      <c r="N960" s="166"/>
      <c r="O960" s="166"/>
      <c r="P960" s="166"/>
      <c r="Q960" s="166"/>
      <c r="R960" s="166"/>
      <c r="S960" s="166"/>
      <c r="T960" s="166"/>
      <c r="U960" s="166"/>
      <c r="V960" s="166"/>
      <c r="W960" s="166"/>
      <c r="X960" s="166"/>
      <c r="Y960" s="166"/>
      <c r="Z960" s="166"/>
    </row>
    <row r="961" spans="1:26" ht="21" customHeight="1">
      <c r="A961" s="166"/>
      <c r="B961" s="166"/>
      <c r="C961" s="166"/>
      <c r="D961" s="166"/>
      <c r="E961" s="166"/>
      <c r="F961" s="166"/>
      <c r="G961" s="166"/>
      <c r="H961" s="166"/>
      <c r="I961" s="166"/>
      <c r="J961" s="166"/>
      <c r="K961" s="166"/>
      <c r="L961" s="166"/>
      <c r="M961" s="166"/>
      <c r="N961" s="166"/>
      <c r="O961" s="166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</row>
    <row r="962" spans="1:26" ht="21" customHeight="1">
      <c r="A962" s="166"/>
      <c r="B962" s="166"/>
      <c r="C962" s="166"/>
      <c r="D962" s="166"/>
      <c r="E962" s="166"/>
      <c r="F962" s="166"/>
      <c r="G962" s="166"/>
      <c r="H962" s="166"/>
      <c r="I962" s="166"/>
      <c r="J962" s="166"/>
      <c r="K962" s="166"/>
      <c r="L962" s="166"/>
      <c r="M962" s="166"/>
      <c r="N962" s="166"/>
      <c r="O962" s="166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</row>
    <row r="963" spans="1:26" ht="21" customHeight="1">
      <c r="A963" s="166"/>
      <c r="B963" s="166"/>
      <c r="C963" s="166"/>
      <c r="D963" s="166"/>
      <c r="E963" s="166"/>
      <c r="F963" s="166"/>
      <c r="G963" s="166"/>
      <c r="H963" s="166"/>
      <c r="I963" s="166"/>
      <c r="J963" s="166"/>
      <c r="K963" s="166"/>
      <c r="L963" s="166"/>
      <c r="M963" s="166"/>
      <c r="N963" s="166"/>
      <c r="O963" s="166"/>
      <c r="P963" s="166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</row>
    <row r="964" spans="1:26" ht="21" customHeight="1">
      <c r="A964" s="166"/>
      <c r="B964" s="166"/>
      <c r="C964" s="166"/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</row>
    <row r="965" spans="1:26" ht="21" customHeight="1">
      <c r="A965" s="166"/>
      <c r="B965" s="166"/>
      <c r="C965" s="166"/>
      <c r="D965" s="166"/>
      <c r="E965" s="166"/>
      <c r="F965" s="166"/>
      <c r="G965" s="166"/>
      <c r="H965" s="166"/>
      <c r="I965" s="166"/>
      <c r="J965" s="166"/>
      <c r="K965" s="166"/>
      <c r="L965" s="166"/>
      <c r="M965" s="166"/>
      <c r="N965" s="166"/>
      <c r="O965" s="166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/>
      <c r="Z965" s="166"/>
    </row>
    <row r="966" spans="1:26" ht="21" customHeight="1">
      <c r="A966" s="166"/>
      <c r="B966" s="166"/>
      <c r="C966" s="166"/>
      <c r="D966" s="166"/>
      <c r="E966" s="166"/>
      <c r="F966" s="166"/>
      <c r="G966" s="166"/>
      <c r="H966" s="166"/>
      <c r="I966" s="166"/>
      <c r="J966" s="166"/>
      <c r="K966" s="166"/>
      <c r="L966" s="166"/>
      <c r="M966" s="166"/>
      <c r="N966" s="166"/>
      <c r="O966" s="166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/>
      <c r="Z966" s="166"/>
    </row>
    <row r="967" spans="1:26" ht="21" customHeight="1">
      <c r="A967" s="166"/>
      <c r="B967" s="166"/>
      <c r="C967" s="166"/>
      <c r="D967" s="166"/>
      <c r="E967" s="166"/>
      <c r="F967" s="166"/>
      <c r="G967" s="166"/>
      <c r="H967" s="166"/>
      <c r="I967" s="166"/>
      <c r="J967" s="166"/>
      <c r="K967" s="166"/>
      <c r="L967" s="166"/>
      <c r="M967" s="166"/>
      <c r="N967" s="166"/>
      <c r="O967" s="166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/>
      <c r="Z967" s="166"/>
    </row>
    <row r="968" spans="1:26" ht="21" customHeight="1">
      <c r="A968" s="166"/>
      <c r="B968" s="166"/>
      <c r="C968" s="166"/>
      <c r="D968" s="166"/>
      <c r="E968" s="166"/>
      <c r="F968" s="166"/>
      <c r="G968" s="166"/>
      <c r="H968" s="166"/>
      <c r="I968" s="166"/>
      <c r="J968" s="166"/>
      <c r="K968" s="166"/>
      <c r="L968" s="166"/>
      <c r="M968" s="166"/>
      <c r="N968" s="166"/>
      <c r="O968" s="166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/>
      <c r="Z968" s="166"/>
    </row>
    <row r="969" spans="1:26" ht="21" customHeight="1">
      <c r="A969" s="166"/>
      <c r="B969" s="166"/>
      <c r="C969" s="166"/>
      <c r="D969" s="166"/>
      <c r="E969" s="166"/>
      <c r="F969" s="166"/>
      <c r="G969" s="166"/>
      <c r="H969" s="166"/>
      <c r="I969" s="166"/>
      <c r="J969" s="166"/>
      <c r="K969" s="166"/>
      <c r="L969" s="166"/>
      <c r="M969" s="166"/>
      <c r="N969" s="166"/>
      <c r="O969" s="166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/>
      <c r="Z969" s="166"/>
    </row>
    <row r="970" spans="1:26" ht="21" customHeight="1">
      <c r="A970" s="166"/>
      <c r="B970" s="166"/>
      <c r="C970" s="166"/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/>
      <c r="Z970" s="166"/>
    </row>
    <row r="971" spans="1:26" ht="21" customHeight="1">
      <c r="A971" s="166"/>
      <c r="B971" s="166"/>
      <c r="C971" s="166"/>
      <c r="D971" s="166"/>
      <c r="E971" s="166"/>
      <c r="F971" s="166"/>
      <c r="G971" s="166"/>
      <c r="H971" s="166"/>
      <c r="I971" s="166"/>
      <c r="J971" s="166"/>
      <c r="K971" s="166"/>
      <c r="L971" s="166"/>
      <c r="M971" s="166"/>
      <c r="N971" s="166"/>
      <c r="O971" s="166"/>
      <c r="P971" s="166"/>
      <c r="Q971" s="166"/>
      <c r="R971" s="166"/>
      <c r="S971" s="166"/>
      <c r="T971" s="166"/>
      <c r="U971" s="166"/>
      <c r="V971" s="166"/>
      <c r="W971" s="166"/>
      <c r="X971" s="166"/>
      <c r="Y971" s="166"/>
      <c r="Z971" s="166"/>
    </row>
    <row r="972" spans="1:26" ht="21" customHeight="1">
      <c r="A972" s="166"/>
      <c r="B972" s="166"/>
      <c r="C972" s="166"/>
      <c r="D972" s="166"/>
      <c r="E972" s="166"/>
      <c r="F972" s="166"/>
      <c r="G972" s="166"/>
      <c r="H972" s="166"/>
      <c r="I972" s="166"/>
      <c r="J972" s="166"/>
      <c r="K972" s="166"/>
      <c r="L972" s="166"/>
      <c r="M972" s="166"/>
      <c r="N972" s="166"/>
      <c r="O972" s="166"/>
      <c r="P972" s="166"/>
      <c r="Q972" s="166"/>
      <c r="R972" s="166"/>
      <c r="S972" s="166"/>
      <c r="T972" s="166"/>
      <c r="U972" s="166"/>
      <c r="V972" s="166"/>
      <c r="W972" s="166"/>
      <c r="X972" s="166"/>
      <c r="Y972" s="166"/>
      <c r="Z972" s="166"/>
    </row>
    <row r="973" spans="1:26" ht="21" customHeight="1">
      <c r="A973" s="166"/>
      <c r="B973" s="166"/>
      <c r="C973" s="166"/>
      <c r="D973" s="166"/>
      <c r="E973" s="166"/>
      <c r="F973" s="166"/>
      <c r="G973" s="166"/>
      <c r="H973" s="166"/>
      <c r="I973" s="166"/>
      <c r="J973" s="166"/>
      <c r="K973" s="166"/>
      <c r="L973" s="166"/>
      <c r="M973" s="166"/>
      <c r="N973" s="166"/>
      <c r="O973" s="166"/>
      <c r="P973" s="166"/>
      <c r="Q973" s="166"/>
      <c r="R973" s="166"/>
      <c r="S973" s="166"/>
      <c r="T973" s="166"/>
      <c r="U973" s="166"/>
      <c r="V973" s="166"/>
      <c r="W973" s="166"/>
      <c r="X973" s="166"/>
      <c r="Y973" s="166"/>
      <c r="Z973" s="166"/>
    </row>
    <row r="974" spans="1:26" ht="21" customHeight="1">
      <c r="A974" s="166"/>
      <c r="B974" s="166"/>
      <c r="C974" s="166"/>
      <c r="D974" s="166"/>
      <c r="E974" s="166"/>
      <c r="F974" s="166"/>
      <c r="G974" s="166"/>
      <c r="H974" s="166"/>
      <c r="I974" s="166"/>
      <c r="J974" s="166"/>
      <c r="K974" s="166"/>
      <c r="L974" s="166"/>
      <c r="M974" s="166"/>
      <c r="N974" s="166"/>
      <c r="O974" s="166"/>
      <c r="P974" s="166"/>
      <c r="Q974" s="166"/>
      <c r="R974" s="166"/>
      <c r="S974" s="166"/>
      <c r="T974" s="166"/>
      <c r="U974" s="166"/>
      <c r="V974" s="166"/>
      <c r="W974" s="166"/>
      <c r="X974" s="166"/>
      <c r="Y974" s="166"/>
      <c r="Z974" s="166"/>
    </row>
    <row r="975" spans="1:26" ht="21" customHeight="1">
      <c r="A975" s="166"/>
      <c r="B975" s="166"/>
      <c r="C975" s="166"/>
      <c r="D975" s="166"/>
      <c r="E975" s="166"/>
      <c r="F975" s="166"/>
      <c r="G975" s="166"/>
      <c r="H975" s="166"/>
      <c r="I975" s="166"/>
      <c r="J975" s="166"/>
      <c r="K975" s="166"/>
      <c r="L975" s="166"/>
      <c r="M975" s="166"/>
      <c r="N975" s="166"/>
      <c r="O975" s="166"/>
      <c r="P975" s="166"/>
      <c r="Q975" s="166"/>
      <c r="R975" s="166"/>
      <c r="S975" s="166"/>
      <c r="T975" s="166"/>
      <c r="U975" s="166"/>
      <c r="V975" s="166"/>
      <c r="W975" s="166"/>
      <c r="X975" s="166"/>
      <c r="Y975" s="166"/>
      <c r="Z975" s="166"/>
    </row>
    <row r="976" spans="1:26" ht="21" customHeight="1">
      <c r="A976" s="166"/>
      <c r="B976" s="166"/>
      <c r="C976" s="166"/>
      <c r="D976" s="166"/>
      <c r="E976" s="166"/>
      <c r="F976" s="166"/>
      <c r="G976" s="166"/>
      <c r="H976" s="166"/>
      <c r="I976" s="166"/>
      <c r="J976" s="166"/>
      <c r="K976" s="166"/>
      <c r="L976" s="166"/>
      <c r="M976" s="166"/>
      <c r="N976" s="166"/>
      <c r="O976" s="166"/>
      <c r="P976" s="166"/>
      <c r="Q976" s="166"/>
      <c r="R976" s="166"/>
      <c r="S976" s="166"/>
      <c r="T976" s="166"/>
      <c r="U976" s="166"/>
      <c r="V976" s="166"/>
      <c r="W976" s="166"/>
      <c r="X976" s="166"/>
      <c r="Y976" s="166"/>
      <c r="Z976" s="166"/>
    </row>
    <row r="977" spans="1:26" ht="21" customHeight="1">
      <c r="A977" s="166"/>
      <c r="B977" s="166"/>
      <c r="C977" s="166"/>
      <c r="D977" s="166"/>
      <c r="E977" s="166"/>
      <c r="F977" s="166"/>
      <c r="G977" s="166"/>
      <c r="H977" s="166"/>
      <c r="I977" s="166"/>
      <c r="J977" s="166"/>
      <c r="K977" s="166"/>
      <c r="L977" s="166"/>
      <c r="M977" s="166"/>
      <c r="N977" s="166"/>
      <c r="O977" s="166"/>
      <c r="P977" s="166"/>
      <c r="Q977" s="166"/>
      <c r="R977" s="166"/>
      <c r="S977" s="166"/>
      <c r="T977" s="166"/>
      <c r="U977" s="166"/>
      <c r="V977" s="166"/>
      <c r="W977" s="166"/>
      <c r="X977" s="166"/>
      <c r="Y977" s="166"/>
      <c r="Z977" s="166"/>
    </row>
    <row r="978" spans="1:26" ht="21" customHeight="1">
      <c r="A978" s="166"/>
      <c r="B978" s="166"/>
      <c r="C978" s="166"/>
      <c r="D978" s="166"/>
      <c r="E978" s="166"/>
      <c r="F978" s="166"/>
      <c r="G978" s="166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/>
      <c r="Z978" s="166"/>
    </row>
    <row r="979" spans="1:26" ht="21" customHeight="1">
      <c r="A979" s="166"/>
      <c r="B979" s="166"/>
      <c r="C979" s="166"/>
      <c r="D979" s="166"/>
      <c r="E979" s="166"/>
      <c r="F979" s="166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</row>
    <row r="980" spans="1:26" ht="21" customHeight="1">
      <c r="A980" s="166"/>
      <c r="B980" s="166"/>
      <c r="C980" s="166"/>
      <c r="D980" s="166"/>
      <c r="E980" s="166"/>
      <c r="F980" s="166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</row>
    <row r="981" spans="1:26" ht="21" customHeight="1">
      <c r="A981" s="166"/>
      <c r="B981" s="166"/>
      <c r="C981" s="166"/>
      <c r="D981" s="166"/>
      <c r="E981" s="166"/>
      <c r="F981" s="166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</row>
    <row r="982" spans="1:26" ht="21" customHeight="1">
      <c r="A982" s="166"/>
      <c r="B982" s="166"/>
      <c r="C982" s="166"/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</row>
    <row r="983" spans="1:26" ht="21" customHeight="1">
      <c r="A983" s="166"/>
      <c r="B983" s="166"/>
      <c r="C983" s="166"/>
      <c r="D983" s="166"/>
      <c r="E983" s="166"/>
      <c r="F983" s="166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</row>
    <row r="984" spans="1:26" ht="21" customHeight="1">
      <c r="A984" s="166"/>
      <c r="B984" s="166"/>
      <c r="C984" s="166"/>
      <c r="D984" s="166"/>
      <c r="E984" s="166"/>
      <c r="F984" s="166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</row>
    <row r="985" spans="1:26" ht="21" customHeight="1">
      <c r="A985" s="166"/>
      <c r="B985" s="166"/>
      <c r="C985" s="166"/>
      <c r="D985" s="166"/>
      <c r="E985" s="166"/>
      <c r="F985" s="166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</row>
    <row r="986" spans="1:26" ht="21" customHeight="1">
      <c r="A986" s="166"/>
      <c r="B986" s="166"/>
      <c r="C986" s="166"/>
      <c r="D986" s="166"/>
      <c r="E986" s="166"/>
      <c r="F986" s="166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</row>
    <row r="987" spans="1:26" ht="21" customHeight="1">
      <c r="A987" s="166"/>
      <c r="B987" s="166"/>
      <c r="C987" s="166"/>
      <c r="D987" s="166"/>
      <c r="E987" s="166"/>
      <c r="F987" s="166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</row>
    <row r="988" spans="1:26" ht="21" customHeight="1">
      <c r="A988" s="166"/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/>
      <c r="Z988" s="166"/>
    </row>
    <row r="989" spans="1:26" ht="21" customHeight="1">
      <c r="A989" s="166"/>
      <c r="B989" s="166"/>
      <c r="C989" s="166"/>
      <c r="D989" s="166"/>
      <c r="E989" s="166"/>
      <c r="F989" s="166"/>
      <c r="G989" s="166"/>
      <c r="H989" s="166"/>
      <c r="I989" s="166"/>
      <c r="J989" s="166"/>
      <c r="K989" s="166"/>
      <c r="L989" s="166"/>
      <c r="M989" s="166"/>
      <c r="N989" s="166"/>
      <c r="O989" s="166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/>
      <c r="Z989" s="166"/>
    </row>
    <row r="990" spans="1:26" ht="21" customHeight="1">
      <c r="A990" s="166"/>
      <c r="B990" s="166"/>
      <c r="C990" s="166"/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6"/>
      <c r="O990" s="166"/>
      <c r="P990" s="166"/>
      <c r="Q990" s="166"/>
      <c r="R990" s="166"/>
      <c r="S990" s="166"/>
      <c r="T990" s="166"/>
      <c r="U990" s="166"/>
      <c r="V990" s="166"/>
      <c r="W990" s="166"/>
      <c r="X990" s="166"/>
      <c r="Y990" s="166"/>
      <c r="Z990" s="166"/>
    </row>
    <row r="991" spans="1:26" ht="21" customHeight="1">
      <c r="A991" s="166"/>
      <c r="B991" s="166"/>
      <c r="C991" s="166"/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6"/>
      <c r="O991" s="166"/>
      <c r="P991" s="166"/>
      <c r="Q991" s="166"/>
      <c r="R991" s="166"/>
      <c r="S991" s="166"/>
      <c r="T991" s="166"/>
      <c r="U991" s="166"/>
      <c r="V991" s="166"/>
      <c r="W991" s="166"/>
      <c r="X991" s="166"/>
      <c r="Y991" s="166"/>
      <c r="Z991" s="166"/>
    </row>
    <row r="992" spans="1:26" ht="21" customHeight="1">
      <c r="A992" s="166"/>
      <c r="B992" s="166"/>
      <c r="C992" s="166"/>
      <c r="D992" s="166"/>
      <c r="E992" s="166"/>
      <c r="F992" s="166"/>
      <c r="G992" s="166"/>
      <c r="H992" s="166"/>
      <c r="I992" s="166"/>
      <c r="J992" s="166"/>
      <c r="K992" s="166"/>
      <c r="L992" s="166"/>
      <c r="M992" s="166"/>
      <c r="N992" s="166"/>
      <c r="O992" s="166"/>
      <c r="P992" s="166"/>
      <c r="Q992" s="166"/>
      <c r="R992" s="166"/>
      <c r="S992" s="166"/>
      <c r="T992" s="166"/>
      <c r="U992" s="166"/>
      <c r="V992" s="166"/>
      <c r="W992" s="166"/>
      <c r="X992" s="166"/>
      <c r="Y992" s="166"/>
      <c r="Z992" s="166"/>
    </row>
    <row r="993" spans="1:26" ht="21" customHeight="1">
      <c r="A993" s="166"/>
      <c r="B993" s="166"/>
      <c r="C993" s="166"/>
      <c r="D993" s="166"/>
      <c r="E993" s="166"/>
      <c r="F993" s="166"/>
      <c r="G993" s="166"/>
      <c r="H993" s="166"/>
      <c r="I993" s="166"/>
      <c r="J993" s="166"/>
      <c r="K993" s="166"/>
      <c r="L993" s="166"/>
      <c r="M993" s="166"/>
      <c r="N993" s="166"/>
      <c r="O993" s="166"/>
      <c r="P993" s="166"/>
      <c r="Q993" s="166"/>
      <c r="R993" s="166"/>
      <c r="S993" s="166"/>
      <c r="T993" s="166"/>
      <c r="U993" s="166"/>
      <c r="V993" s="166"/>
      <c r="W993" s="166"/>
      <c r="X993" s="166"/>
      <c r="Y993" s="166"/>
      <c r="Z993" s="166"/>
    </row>
    <row r="994" spans="1:26" ht="21" customHeight="1">
      <c r="A994" s="166"/>
      <c r="B994" s="166"/>
      <c r="C994" s="166"/>
      <c r="D994" s="166"/>
      <c r="E994" s="166"/>
      <c r="F994" s="166"/>
      <c r="G994" s="166"/>
      <c r="H994" s="166"/>
      <c r="I994" s="166"/>
      <c r="J994" s="166"/>
      <c r="K994" s="166"/>
      <c r="L994" s="166"/>
      <c r="M994" s="166"/>
      <c r="N994" s="166"/>
      <c r="O994" s="166"/>
      <c r="P994" s="166"/>
      <c r="Q994" s="166"/>
      <c r="R994" s="166"/>
      <c r="S994" s="166"/>
      <c r="T994" s="166"/>
      <c r="U994" s="166"/>
      <c r="V994" s="166"/>
      <c r="W994" s="166"/>
      <c r="X994" s="166"/>
      <c r="Y994" s="166"/>
      <c r="Z994" s="166"/>
    </row>
    <row r="995" spans="1:26" ht="21" customHeight="1">
      <c r="A995" s="166"/>
      <c r="B995" s="166"/>
      <c r="C995" s="166"/>
      <c r="D995" s="166"/>
      <c r="E995" s="166"/>
      <c r="F995" s="166"/>
      <c r="G995" s="166"/>
      <c r="H995" s="166"/>
      <c r="I995" s="166"/>
      <c r="J995" s="166"/>
      <c r="K995" s="166"/>
      <c r="L995" s="166"/>
      <c r="M995" s="166"/>
      <c r="N995" s="166"/>
      <c r="O995" s="166"/>
      <c r="P995" s="166"/>
      <c r="Q995" s="166"/>
      <c r="R995" s="166"/>
      <c r="S995" s="166"/>
      <c r="T995" s="166"/>
      <c r="U995" s="166"/>
      <c r="V995" s="166"/>
      <c r="W995" s="166"/>
      <c r="X995" s="166"/>
      <c r="Y995" s="166"/>
      <c r="Z995" s="166"/>
    </row>
    <row r="996" spans="1:26" ht="21" customHeight="1">
      <c r="A996" s="166"/>
      <c r="B996" s="166"/>
      <c r="C996" s="166"/>
      <c r="D996" s="166"/>
      <c r="E996" s="166"/>
      <c r="F996" s="166"/>
      <c r="G996" s="166"/>
      <c r="H996" s="166"/>
      <c r="I996" s="166"/>
      <c r="J996" s="166"/>
      <c r="K996" s="166"/>
      <c r="L996" s="166"/>
      <c r="M996" s="166"/>
      <c r="N996" s="166"/>
      <c r="O996" s="166"/>
      <c r="P996" s="166"/>
      <c r="Q996" s="166"/>
      <c r="R996" s="166"/>
      <c r="S996" s="166"/>
      <c r="T996" s="166"/>
      <c r="U996" s="166"/>
      <c r="V996" s="166"/>
      <c r="W996" s="166"/>
      <c r="X996" s="166"/>
      <c r="Y996" s="166"/>
      <c r="Z996" s="166"/>
    </row>
    <row r="997" spans="1:26" ht="21" customHeight="1">
      <c r="A997" s="166"/>
      <c r="B997" s="166"/>
      <c r="C997" s="166"/>
      <c r="D997" s="166"/>
      <c r="E997" s="166"/>
      <c r="F997" s="166"/>
      <c r="G997" s="166"/>
      <c r="H997" s="166"/>
      <c r="I997" s="166"/>
      <c r="J997" s="166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/>
      <c r="Z997" s="166"/>
    </row>
    <row r="998" spans="1:26" ht="21" customHeight="1">
      <c r="A998" s="166"/>
      <c r="B998" s="166"/>
      <c r="C998" s="166"/>
      <c r="D998" s="166"/>
      <c r="E998" s="166"/>
      <c r="F998" s="166"/>
      <c r="G998" s="166"/>
      <c r="H998" s="166"/>
      <c r="I998" s="166"/>
      <c r="J998" s="166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/>
      <c r="Z998" s="166"/>
    </row>
  </sheetData>
  <mergeCells count="17">
    <mergeCell ref="Q10:R10"/>
    <mergeCell ref="B13:D14"/>
    <mergeCell ref="E13:E14"/>
    <mergeCell ref="F13:M13"/>
    <mergeCell ref="Q11:S11"/>
    <mergeCell ref="P4:V4"/>
    <mergeCell ref="F6:I6"/>
    <mergeCell ref="Q6:V6"/>
    <mergeCell ref="Q7:V7"/>
    <mergeCell ref="Q9:S9"/>
    <mergeCell ref="B20:E20"/>
    <mergeCell ref="E26:M26"/>
    <mergeCell ref="F27:K27"/>
    <mergeCell ref="F28:K28"/>
    <mergeCell ref="Q12:S12"/>
    <mergeCell ref="F21:I21"/>
    <mergeCell ref="B21:E21"/>
  </mergeCells>
  <dataValidations count="1">
    <dataValidation type="list" showInputMessage="1" showErrorMessage="1" prompt="คลิกเลือกระดับชั้น/ห้อง" sqref="Q9" xr:uid="{78AEC71A-8172-4559-B08E-1731744E633F}">
      <formula1>ระดับชั้น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ignoredErrors>
    <ignoredError sqref="D6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D421027-4CF9-43EF-AC73-9D960DEE4255}">
          <x14:formula1>
            <xm:f>OFFSET(list!H2,0,0,COUNTIF(list!H:H,"*")-1,1)</xm:f>
          </x14:formula1>
          <xm:sqref>Q11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Z1000"/>
  <sheetViews>
    <sheetView showGridLines="0" topLeftCell="A13" workbookViewId="0">
      <selection activeCell="J17" sqref="J17"/>
    </sheetView>
  </sheetViews>
  <sheetFormatPr defaultColWidth="12.625" defaultRowHeight="15" customHeight="1"/>
  <cols>
    <col min="1" max="1" width="3.625" style="186" customWidth="1"/>
    <col min="2" max="2" width="7.375" style="186" customWidth="1"/>
    <col min="3" max="3" width="20.875" style="186" customWidth="1"/>
    <col min="4" max="18" width="3.875" style="186" customWidth="1"/>
    <col min="19" max="26" width="20.375" style="186" customWidth="1"/>
    <col min="27" max="16384" width="12.625" style="186"/>
  </cols>
  <sheetData>
    <row r="1" spans="1:26" ht="19.5" customHeight="1">
      <c r="A1" s="120"/>
      <c r="B1" s="283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120"/>
      <c r="S1" s="79"/>
      <c r="T1" s="79"/>
      <c r="U1" s="79"/>
      <c r="V1" s="79"/>
      <c r="W1" s="79"/>
      <c r="X1" s="79"/>
      <c r="Y1" s="79"/>
      <c r="Z1" s="79"/>
    </row>
    <row r="2" spans="1:26" ht="19.5" customHeight="1">
      <c r="A2" s="120"/>
      <c r="B2" s="120"/>
      <c r="C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4/2 ปีการศึกษา 2567         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120"/>
      <c r="S2" s="79"/>
      <c r="T2" s="79"/>
      <c r="U2" s="79"/>
      <c r="V2" s="79"/>
      <c r="W2" s="79"/>
      <c r="X2" s="79"/>
      <c r="Y2" s="79"/>
      <c r="Z2" s="79"/>
    </row>
    <row r="3" spans="1:26" ht="7.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22.5" customHeight="1">
      <c r="A4" s="187"/>
      <c r="B4" s="188"/>
      <c r="C4" s="188"/>
      <c r="D4" s="285"/>
      <c r="E4" s="284"/>
      <c r="F4" s="284"/>
      <c r="G4" s="284"/>
      <c r="H4" s="284"/>
      <c r="I4" s="285"/>
      <c r="J4" s="284"/>
      <c r="K4" s="284"/>
      <c r="L4" s="284"/>
      <c r="M4" s="284"/>
      <c r="N4" s="285"/>
      <c r="O4" s="284"/>
      <c r="P4" s="284"/>
      <c r="Q4" s="284"/>
      <c r="R4" s="284"/>
      <c r="S4" s="79"/>
      <c r="T4" s="79"/>
      <c r="U4" s="79"/>
      <c r="V4" s="79"/>
      <c r="W4" s="79"/>
      <c r="X4" s="79"/>
      <c r="Y4" s="79"/>
      <c r="Z4" s="79"/>
    </row>
    <row r="5" spans="1:26" ht="60" customHeight="1">
      <c r="A5" s="189" t="s">
        <v>2</v>
      </c>
      <c r="B5" s="190" t="str">
        <f>สรุปผลสมรรถนะ!C4</f>
        <v>เลขประจำตัวนักเรียน</v>
      </c>
      <c r="C5" s="191" t="s">
        <v>31</v>
      </c>
      <c r="D5" s="192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77"/>
      <c r="T5" s="77"/>
      <c r="U5" s="77"/>
      <c r="V5" s="77"/>
      <c r="W5" s="77"/>
      <c r="X5" s="77"/>
      <c r="Y5" s="77"/>
      <c r="Z5" s="77"/>
    </row>
    <row r="6" spans="1:26" ht="15.75" customHeight="1">
      <c r="A6" s="127">
        <v>1</v>
      </c>
      <c r="B6" s="239">
        <v>18574</v>
      </c>
      <c r="C6" s="232" t="s">
        <v>456</v>
      </c>
      <c r="D6" s="196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8"/>
      <c r="T6" s="198"/>
      <c r="U6" s="198"/>
      <c r="V6" s="198"/>
      <c r="W6" s="198"/>
      <c r="X6" s="198"/>
      <c r="Y6" s="198"/>
      <c r="Z6" s="198"/>
    </row>
    <row r="7" spans="1:26" ht="15.75" customHeight="1">
      <c r="A7" s="127">
        <v>2</v>
      </c>
      <c r="B7" s="239">
        <v>18575</v>
      </c>
      <c r="C7" s="232" t="s">
        <v>457</v>
      </c>
      <c r="D7" s="196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8"/>
      <c r="T7" s="198"/>
      <c r="U7" s="198"/>
      <c r="V7" s="198"/>
      <c r="W7" s="198"/>
      <c r="X7" s="198"/>
      <c r="Y7" s="198"/>
      <c r="Z7" s="198"/>
    </row>
    <row r="8" spans="1:26" ht="15.75" customHeight="1">
      <c r="A8" s="127">
        <v>3</v>
      </c>
      <c r="B8" s="239">
        <v>18645</v>
      </c>
      <c r="C8" s="232" t="s">
        <v>458</v>
      </c>
      <c r="D8" s="196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8"/>
      <c r="T8" s="198"/>
      <c r="U8" s="198"/>
      <c r="V8" s="198"/>
      <c r="W8" s="198"/>
      <c r="X8" s="198"/>
      <c r="Y8" s="198"/>
      <c r="Z8" s="198"/>
    </row>
    <row r="9" spans="1:26" ht="15.75" customHeight="1">
      <c r="A9" s="127">
        <v>4</v>
      </c>
      <c r="B9" s="239">
        <v>18663</v>
      </c>
      <c r="C9" s="232" t="s">
        <v>459</v>
      </c>
      <c r="D9" s="196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8"/>
      <c r="T9" s="198"/>
      <c r="U9" s="198"/>
      <c r="V9" s="198"/>
      <c r="W9" s="198"/>
      <c r="X9" s="198"/>
      <c r="Y9" s="198"/>
      <c r="Z9" s="198"/>
    </row>
    <row r="10" spans="1:26" ht="15.75" customHeight="1">
      <c r="A10" s="127">
        <v>5</v>
      </c>
      <c r="B10" s="239">
        <v>18671</v>
      </c>
      <c r="C10" s="232" t="s">
        <v>460</v>
      </c>
      <c r="D10" s="196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8"/>
      <c r="T10" s="198"/>
      <c r="U10" s="198"/>
      <c r="V10" s="198"/>
      <c r="W10" s="198"/>
      <c r="X10" s="198"/>
      <c r="Y10" s="198"/>
      <c r="Z10" s="198"/>
    </row>
    <row r="11" spans="1:26" ht="15.75" customHeight="1">
      <c r="A11" s="127">
        <v>6</v>
      </c>
      <c r="B11" s="239">
        <v>18682</v>
      </c>
      <c r="C11" s="232" t="s">
        <v>461</v>
      </c>
      <c r="D11" s="196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8"/>
      <c r="T11" s="198"/>
      <c r="U11" s="198"/>
      <c r="V11" s="198"/>
      <c r="W11" s="198"/>
      <c r="X11" s="198"/>
      <c r="Y11" s="198"/>
      <c r="Z11" s="198"/>
    </row>
    <row r="12" spans="1:26" ht="15.75" customHeight="1">
      <c r="A12" s="127">
        <v>7</v>
      </c>
      <c r="B12" s="239">
        <v>18684</v>
      </c>
      <c r="C12" s="232" t="s">
        <v>462</v>
      </c>
      <c r="D12" s="196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8"/>
      <c r="T12" s="198"/>
      <c r="U12" s="198"/>
      <c r="V12" s="198"/>
      <c r="W12" s="198"/>
      <c r="X12" s="198"/>
      <c r="Y12" s="198"/>
      <c r="Z12" s="198"/>
    </row>
    <row r="13" spans="1:26" ht="15.75" customHeight="1">
      <c r="A13" s="127">
        <v>8</v>
      </c>
      <c r="B13" s="239">
        <v>18716</v>
      </c>
      <c r="C13" s="232" t="s">
        <v>463</v>
      </c>
      <c r="D13" s="196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8"/>
      <c r="T13" s="198"/>
      <c r="U13" s="198"/>
      <c r="V13" s="198"/>
      <c r="W13" s="198"/>
      <c r="X13" s="198"/>
      <c r="Y13" s="198"/>
      <c r="Z13" s="198"/>
    </row>
    <row r="14" spans="1:26" ht="15.75" customHeight="1">
      <c r="A14" s="127">
        <v>9</v>
      </c>
      <c r="B14" s="239">
        <v>18730</v>
      </c>
      <c r="C14" s="232" t="s">
        <v>464</v>
      </c>
      <c r="D14" s="196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8"/>
      <c r="T14" s="198"/>
      <c r="U14" s="198"/>
      <c r="V14" s="198"/>
      <c r="W14" s="198"/>
      <c r="X14" s="198"/>
      <c r="Y14" s="198"/>
      <c r="Z14" s="198"/>
    </row>
    <row r="15" spans="1:26" ht="15.75" customHeight="1">
      <c r="A15" s="127">
        <v>10</v>
      </c>
      <c r="B15" s="239">
        <v>18739</v>
      </c>
      <c r="C15" s="232" t="s">
        <v>465</v>
      </c>
      <c r="D15" s="196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8"/>
      <c r="T15" s="198"/>
      <c r="U15" s="198"/>
      <c r="V15" s="198"/>
      <c r="W15" s="198"/>
      <c r="X15" s="198"/>
      <c r="Y15" s="198"/>
      <c r="Z15" s="198"/>
    </row>
    <row r="16" spans="1:26" ht="15.75" customHeight="1">
      <c r="A16" s="127">
        <v>11</v>
      </c>
      <c r="B16" s="239">
        <v>18758</v>
      </c>
      <c r="C16" s="232" t="s">
        <v>466</v>
      </c>
      <c r="D16" s="196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8"/>
      <c r="T16" s="198"/>
      <c r="U16" s="198"/>
      <c r="V16" s="198"/>
      <c r="W16" s="198"/>
      <c r="X16" s="198"/>
      <c r="Y16" s="198"/>
      <c r="Z16" s="198"/>
    </row>
    <row r="17" spans="1:26" ht="15.75" customHeight="1">
      <c r="A17" s="127">
        <v>12</v>
      </c>
      <c r="B17" s="239">
        <v>18763</v>
      </c>
      <c r="C17" s="232" t="s">
        <v>467</v>
      </c>
      <c r="D17" s="196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8"/>
      <c r="T17" s="198"/>
      <c r="U17" s="198"/>
      <c r="V17" s="198"/>
      <c r="W17" s="198"/>
      <c r="X17" s="198"/>
      <c r="Y17" s="198"/>
      <c r="Z17" s="198"/>
    </row>
    <row r="18" spans="1:26" ht="15.75" customHeight="1">
      <c r="A18" s="127">
        <v>13</v>
      </c>
      <c r="B18" s="239">
        <v>18792</v>
      </c>
      <c r="C18" s="232" t="s">
        <v>468</v>
      </c>
      <c r="D18" s="196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8"/>
      <c r="T18" s="198"/>
      <c r="U18" s="198"/>
      <c r="V18" s="198"/>
      <c r="W18" s="198"/>
      <c r="X18" s="198"/>
      <c r="Y18" s="198"/>
      <c r="Z18" s="198"/>
    </row>
    <row r="19" spans="1:26" ht="15.75" customHeight="1">
      <c r="A19" s="127">
        <v>14</v>
      </c>
      <c r="B19" s="239">
        <v>18798</v>
      </c>
      <c r="C19" s="232" t="s">
        <v>469</v>
      </c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8"/>
      <c r="T19" s="198"/>
      <c r="U19" s="198"/>
      <c r="V19" s="198"/>
      <c r="W19" s="198"/>
      <c r="X19" s="198"/>
      <c r="Y19" s="198"/>
      <c r="Z19" s="198"/>
    </row>
    <row r="20" spans="1:26" ht="15.75" customHeight="1">
      <c r="A20" s="127">
        <v>15</v>
      </c>
      <c r="B20" s="239">
        <v>18819</v>
      </c>
      <c r="C20" s="232" t="s">
        <v>470</v>
      </c>
      <c r="D20" s="196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8"/>
      <c r="T20" s="198"/>
      <c r="U20" s="198"/>
      <c r="V20" s="198"/>
      <c r="W20" s="198"/>
      <c r="X20" s="198"/>
      <c r="Y20" s="198"/>
      <c r="Z20" s="198"/>
    </row>
    <row r="21" spans="1:26" ht="15.75" customHeight="1">
      <c r="A21" s="127">
        <v>16</v>
      </c>
      <c r="B21" s="239">
        <v>18824</v>
      </c>
      <c r="C21" s="232" t="s">
        <v>471</v>
      </c>
      <c r="D21" s="196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8"/>
      <c r="T21" s="198"/>
      <c r="U21" s="198"/>
      <c r="V21" s="198"/>
      <c r="W21" s="198"/>
      <c r="X21" s="198"/>
      <c r="Y21" s="198"/>
      <c r="Z21" s="198"/>
    </row>
    <row r="22" spans="1:26" ht="15.75" customHeight="1">
      <c r="A22" s="127">
        <v>17</v>
      </c>
      <c r="B22" s="239">
        <v>18842</v>
      </c>
      <c r="C22" s="232" t="s">
        <v>472</v>
      </c>
      <c r="D22" s="196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8"/>
      <c r="T22" s="198"/>
      <c r="U22" s="198"/>
      <c r="V22" s="198"/>
      <c r="W22" s="198"/>
      <c r="X22" s="198"/>
      <c r="Y22" s="198"/>
      <c r="Z22" s="198"/>
    </row>
    <row r="23" spans="1:26" ht="15.75" customHeight="1">
      <c r="A23" s="127">
        <v>18</v>
      </c>
      <c r="B23" s="239">
        <v>18856</v>
      </c>
      <c r="C23" s="232" t="s">
        <v>473</v>
      </c>
      <c r="D23" s="196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8"/>
      <c r="T23" s="198"/>
      <c r="U23" s="198"/>
      <c r="V23" s="198"/>
      <c r="W23" s="198"/>
      <c r="X23" s="198"/>
      <c r="Y23" s="198"/>
      <c r="Z23" s="198"/>
    </row>
    <row r="24" spans="1:26" ht="15.75" customHeight="1">
      <c r="A24" s="127">
        <v>19</v>
      </c>
      <c r="B24" s="239">
        <v>19453</v>
      </c>
      <c r="C24" s="232" t="s">
        <v>474</v>
      </c>
      <c r="D24" s="19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8"/>
      <c r="T24" s="198"/>
      <c r="U24" s="198"/>
      <c r="V24" s="198"/>
      <c r="W24" s="198"/>
      <c r="X24" s="198"/>
      <c r="Y24" s="198"/>
      <c r="Z24" s="198"/>
    </row>
    <row r="25" spans="1:26" ht="15.75" customHeight="1">
      <c r="A25" s="127">
        <v>20</v>
      </c>
      <c r="B25" s="239">
        <v>19976</v>
      </c>
      <c r="C25" s="232" t="s">
        <v>475</v>
      </c>
      <c r="D25" s="196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8"/>
      <c r="T25" s="198"/>
      <c r="U25" s="198"/>
      <c r="V25" s="198"/>
      <c r="W25" s="198"/>
      <c r="X25" s="198"/>
      <c r="Y25" s="198"/>
      <c r="Z25" s="198"/>
    </row>
    <row r="26" spans="1:26" ht="15.75" customHeight="1">
      <c r="A26" s="127">
        <v>21</v>
      </c>
      <c r="B26" s="239">
        <v>20009</v>
      </c>
      <c r="C26" s="232" t="s">
        <v>476</v>
      </c>
      <c r="D26" s="196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8"/>
      <c r="T26" s="198"/>
      <c r="U26" s="198"/>
      <c r="V26" s="198"/>
      <c r="W26" s="198"/>
      <c r="X26" s="198"/>
      <c r="Y26" s="198"/>
      <c r="Z26" s="198"/>
    </row>
    <row r="27" spans="1:26" ht="15.75" customHeight="1">
      <c r="A27" s="127">
        <v>22</v>
      </c>
      <c r="B27" s="239">
        <v>20390</v>
      </c>
      <c r="C27" s="232" t="s">
        <v>477</v>
      </c>
      <c r="D27" s="196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8"/>
      <c r="T27" s="198"/>
      <c r="U27" s="198"/>
      <c r="V27" s="198"/>
      <c r="W27" s="198"/>
      <c r="X27" s="198"/>
      <c r="Y27" s="198"/>
      <c r="Z27" s="198"/>
    </row>
    <row r="28" spans="1:26" ht="15.75" customHeight="1">
      <c r="A28" s="127">
        <v>23</v>
      </c>
      <c r="B28" s="239">
        <v>20391</v>
      </c>
      <c r="C28" s="232" t="s">
        <v>478</v>
      </c>
      <c r="D28" s="196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8"/>
      <c r="T28" s="198"/>
      <c r="U28" s="198"/>
      <c r="V28" s="198"/>
      <c r="W28" s="198"/>
      <c r="X28" s="198"/>
      <c r="Y28" s="198"/>
      <c r="Z28" s="198"/>
    </row>
    <row r="29" spans="1:26" ht="15.75" customHeight="1">
      <c r="A29" s="127">
        <v>24</v>
      </c>
      <c r="B29" s="239">
        <v>20392</v>
      </c>
      <c r="C29" s="232" t="s">
        <v>479</v>
      </c>
      <c r="D29" s="196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8"/>
      <c r="T29" s="198"/>
      <c r="U29" s="198"/>
      <c r="V29" s="198"/>
      <c r="W29" s="198"/>
      <c r="X29" s="198"/>
      <c r="Y29" s="198"/>
      <c r="Z29" s="198"/>
    </row>
    <row r="30" spans="1:26" ht="15.75" customHeight="1">
      <c r="A30" s="127">
        <v>25</v>
      </c>
      <c r="B30" s="239">
        <v>20393</v>
      </c>
      <c r="C30" s="232" t="s">
        <v>480</v>
      </c>
      <c r="D30" s="196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8"/>
      <c r="T30" s="198"/>
      <c r="U30" s="198"/>
      <c r="V30" s="198"/>
      <c r="W30" s="198"/>
      <c r="X30" s="198"/>
      <c r="Y30" s="198"/>
      <c r="Z30" s="198"/>
    </row>
    <row r="31" spans="1:26" ht="15.75" customHeight="1">
      <c r="A31" s="127">
        <v>26</v>
      </c>
      <c r="B31" s="239">
        <v>20394</v>
      </c>
      <c r="C31" s="232" t="s">
        <v>481</v>
      </c>
      <c r="D31" s="196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8"/>
      <c r="T31" s="198"/>
      <c r="U31" s="198"/>
      <c r="V31" s="198"/>
      <c r="W31" s="198"/>
      <c r="X31" s="198"/>
      <c r="Y31" s="198"/>
      <c r="Z31" s="198"/>
    </row>
    <row r="32" spans="1:26" ht="15.75" customHeight="1">
      <c r="A32" s="127">
        <v>27</v>
      </c>
      <c r="B32" s="239">
        <v>20395</v>
      </c>
      <c r="C32" s="232" t="s">
        <v>482</v>
      </c>
      <c r="D32" s="196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8"/>
      <c r="T32" s="198"/>
      <c r="U32" s="198"/>
      <c r="V32" s="198"/>
      <c r="W32" s="198"/>
      <c r="X32" s="198"/>
      <c r="Y32" s="198"/>
      <c r="Z32" s="198"/>
    </row>
    <row r="33" spans="1:26" ht="15.75" customHeight="1">
      <c r="A33" s="127">
        <v>28</v>
      </c>
      <c r="B33" s="239">
        <v>20398</v>
      </c>
      <c r="C33" s="232" t="s">
        <v>483</v>
      </c>
      <c r="D33" s="196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8"/>
      <c r="T33" s="198"/>
      <c r="U33" s="198"/>
      <c r="V33" s="198"/>
      <c r="W33" s="198"/>
      <c r="X33" s="198"/>
      <c r="Y33" s="198"/>
      <c r="Z33" s="198"/>
    </row>
    <row r="34" spans="1:26" ht="15.75" customHeight="1">
      <c r="A34" s="127">
        <v>29</v>
      </c>
      <c r="B34" s="239">
        <v>20399</v>
      </c>
      <c r="C34" s="232" t="s">
        <v>484</v>
      </c>
      <c r="D34" s="196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8"/>
      <c r="T34" s="198"/>
      <c r="U34" s="198"/>
      <c r="V34" s="198"/>
      <c r="W34" s="198"/>
      <c r="X34" s="198"/>
      <c r="Y34" s="198"/>
      <c r="Z34" s="198"/>
    </row>
    <row r="35" spans="1:26" ht="15.75" customHeight="1">
      <c r="A35" s="127">
        <v>30</v>
      </c>
      <c r="B35" s="239">
        <v>20433</v>
      </c>
      <c r="C35" s="232" t="s">
        <v>485</v>
      </c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8"/>
      <c r="T35" s="198"/>
      <c r="U35" s="198"/>
      <c r="V35" s="198"/>
      <c r="W35" s="198"/>
      <c r="X35" s="198"/>
      <c r="Y35" s="198"/>
      <c r="Z35" s="198"/>
    </row>
    <row r="36" spans="1:26" ht="15.75" customHeight="1">
      <c r="A36" s="127">
        <v>31</v>
      </c>
      <c r="B36" s="239">
        <v>20445</v>
      </c>
      <c r="C36" s="232" t="s">
        <v>486</v>
      </c>
      <c r="D36" s="196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8"/>
      <c r="T36" s="198"/>
      <c r="U36" s="198"/>
      <c r="V36" s="198"/>
      <c r="W36" s="198"/>
      <c r="X36" s="198"/>
      <c r="Y36" s="198"/>
      <c r="Z36" s="198"/>
    </row>
    <row r="37" spans="1:26" ht="15.75" customHeight="1">
      <c r="A37" s="127">
        <v>32</v>
      </c>
      <c r="B37" s="239">
        <v>20450</v>
      </c>
      <c r="C37" s="232" t="s">
        <v>487</v>
      </c>
      <c r="D37" s="196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8"/>
      <c r="T37" s="198"/>
      <c r="U37" s="198"/>
      <c r="V37" s="198"/>
      <c r="W37" s="198"/>
      <c r="X37" s="198"/>
      <c r="Y37" s="198"/>
      <c r="Z37" s="198"/>
    </row>
    <row r="38" spans="1:26" ht="15.75" customHeight="1">
      <c r="A38" s="127">
        <v>33</v>
      </c>
      <c r="B38" s="239">
        <v>20485</v>
      </c>
      <c r="C38" s="232" t="s">
        <v>488</v>
      </c>
      <c r="D38" s="196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8"/>
      <c r="T38" s="198"/>
      <c r="U38" s="198"/>
      <c r="V38" s="198"/>
      <c r="W38" s="198"/>
      <c r="X38" s="198"/>
      <c r="Y38" s="198"/>
      <c r="Z38" s="198"/>
    </row>
    <row r="39" spans="1:26" ht="15.75" customHeight="1">
      <c r="A39" s="127">
        <v>34</v>
      </c>
      <c r="B39" s="239">
        <v>20486</v>
      </c>
      <c r="C39" s="232" t="s">
        <v>489</v>
      </c>
      <c r="D39" s="196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8"/>
      <c r="T39" s="198"/>
      <c r="U39" s="198"/>
      <c r="V39" s="198"/>
      <c r="W39" s="198"/>
      <c r="X39" s="198"/>
      <c r="Y39" s="198"/>
      <c r="Z39" s="198"/>
    </row>
    <row r="40" spans="1:26" ht="15.75" customHeight="1">
      <c r="A40" s="127">
        <v>35</v>
      </c>
      <c r="B40" s="239">
        <v>20488</v>
      </c>
      <c r="C40" s="232" t="s">
        <v>490</v>
      </c>
      <c r="D40" s="196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8"/>
      <c r="T40" s="198"/>
      <c r="U40" s="198"/>
      <c r="V40" s="198"/>
      <c r="W40" s="198"/>
      <c r="X40" s="198"/>
      <c r="Y40" s="198"/>
      <c r="Z40" s="198"/>
    </row>
    <row r="41" spans="1:26" ht="15.75" customHeight="1">
      <c r="A41" s="127">
        <v>36</v>
      </c>
      <c r="B41" s="230">
        <v>20494</v>
      </c>
      <c r="C41" s="240" t="s">
        <v>491</v>
      </c>
      <c r="D41" s="196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8"/>
      <c r="T41" s="198"/>
      <c r="U41" s="198"/>
      <c r="V41" s="198"/>
      <c r="W41" s="198"/>
      <c r="X41" s="198"/>
      <c r="Y41" s="198"/>
      <c r="Z41" s="198"/>
    </row>
    <row r="42" spans="1:26" ht="15.75" customHeight="1">
      <c r="A42" s="127">
        <v>37</v>
      </c>
      <c r="B42" s="230"/>
      <c r="C42" s="231"/>
      <c r="D42" s="19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8"/>
      <c r="T42" s="198"/>
      <c r="U42" s="198"/>
      <c r="V42" s="198"/>
      <c r="W42" s="198"/>
      <c r="X42" s="198"/>
      <c r="Y42" s="198"/>
      <c r="Z42" s="198"/>
    </row>
    <row r="43" spans="1:26" ht="15.75" customHeight="1">
      <c r="A43" s="127">
        <v>38</v>
      </c>
      <c r="B43" s="242"/>
      <c r="C43" s="241"/>
      <c r="D43" s="196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9"/>
      <c r="T43" s="199"/>
      <c r="U43" s="199"/>
      <c r="V43" s="199"/>
      <c r="W43" s="199"/>
      <c r="X43" s="199"/>
      <c r="Y43" s="199"/>
      <c r="Z43" s="199"/>
    </row>
    <row r="44" spans="1:26" ht="15.75" customHeight="1">
      <c r="A44" s="127">
        <v>39</v>
      </c>
      <c r="B44" s="242"/>
      <c r="C44" s="243"/>
      <c r="D44" s="196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9"/>
      <c r="T44" s="199"/>
      <c r="U44" s="199"/>
      <c r="V44" s="199"/>
      <c r="W44" s="199"/>
      <c r="X44" s="199"/>
      <c r="Y44" s="199"/>
      <c r="Z44" s="199"/>
    </row>
    <row r="45" spans="1:26" ht="15.75" customHeight="1">
      <c r="A45" s="127">
        <v>40</v>
      </c>
      <c r="B45" s="242"/>
      <c r="C45" s="241"/>
      <c r="D45" s="196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9"/>
      <c r="T45" s="199"/>
      <c r="U45" s="199"/>
      <c r="V45" s="199"/>
      <c r="W45" s="199"/>
      <c r="X45" s="199"/>
      <c r="Y45" s="199"/>
      <c r="Z45" s="199"/>
    </row>
    <row r="46" spans="1:26" ht="15.75" customHeight="1">
      <c r="A46" s="127">
        <v>41</v>
      </c>
      <c r="B46" s="242"/>
      <c r="C46" s="241"/>
      <c r="D46" s="196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9"/>
      <c r="T46" s="199"/>
      <c r="U46" s="199"/>
      <c r="V46" s="199"/>
      <c r="W46" s="199"/>
      <c r="X46" s="199"/>
      <c r="Y46" s="199"/>
      <c r="Z46" s="199"/>
    </row>
    <row r="47" spans="1:26" ht="15.75" customHeight="1">
      <c r="A47" s="127">
        <v>42</v>
      </c>
      <c r="B47" s="194"/>
      <c r="C47" s="195"/>
      <c r="D47" s="196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9"/>
      <c r="T47" s="199"/>
      <c r="U47" s="199"/>
      <c r="V47" s="199"/>
      <c r="W47" s="199"/>
      <c r="X47" s="199"/>
      <c r="Y47" s="199"/>
      <c r="Z47" s="199"/>
    </row>
    <row r="48" spans="1:26" ht="15.75" customHeight="1">
      <c r="A48" s="127">
        <v>43</v>
      </c>
      <c r="B48" s="194"/>
      <c r="C48" s="195"/>
      <c r="D48" s="196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9"/>
      <c r="T48" s="199"/>
      <c r="U48" s="199"/>
      <c r="V48" s="199"/>
      <c r="W48" s="199"/>
      <c r="X48" s="199"/>
      <c r="Y48" s="199"/>
      <c r="Z48" s="199"/>
    </row>
    <row r="49" spans="1:26" ht="15.75" customHeight="1">
      <c r="A49" s="127">
        <v>44</v>
      </c>
      <c r="B49" s="194"/>
      <c r="C49" s="195"/>
      <c r="D49" s="196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9"/>
      <c r="T49" s="199"/>
      <c r="U49" s="199"/>
      <c r="V49" s="199"/>
      <c r="W49" s="199"/>
      <c r="X49" s="199"/>
      <c r="Y49" s="199"/>
      <c r="Z49" s="199"/>
    </row>
    <row r="50" spans="1:26" ht="15.75" customHeight="1">
      <c r="A50" s="127">
        <v>45</v>
      </c>
      <c r="B50" s="194"/>
      <c r="C50" s="195"/>
      <c r="D50" s="196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9"/>
      <c r="T50" s="199"/>
      <c r="U50" s="199"/>
      <c r="V50" s="199"/>
      <c r="W50" s="199"/>
      <c r="X50" s="199"/>
      <c r="Y50" s="199"/>
      <c r="Z50" s="199"/>
    </row>
    <row r="51" spans="1:26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199"/>
      <c r="T51" s="199"/>
      <c r="U51" s="199"/>
      <c r="V51" s="199"/>
      <c r="W51" s="199"/>
      <c r="X51" s="199"/>
      <c r="Y51" s="199"/>
      <c r="Z51" s="199"/>
    </row>
    <row r="52" spans="1:26" ht="22.5" customHeight="1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22.5" customHeight="1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ht="22.5" customHeight="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 ht="22.5" customHeight="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ht="22.5" customHeight="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22.5" customHeigh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 ht="22.5" customHeight="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ht="22.5" customHeight="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spans="1:26" ht="22.5" customHeight="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6" ht="22.5" customHeight="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spans="1:26" ht="22.5" customHeight="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spans="1:26" ht="22.5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ht="22.5" customHeight="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spans="1:26" ht="22.5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spans="1:26" ht="22.5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1:26" ht="22.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1:26" ht="22.5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1:26" ht="22.5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1:26" ht="22.5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spans="1:26" ht="22.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spans="1:26" ht="22.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1:26" ht="22.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spans="1:26" ht="22.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22.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1:26" ht="22.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spans="1:26" ht="22.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22.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22.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spans="1:26" ht="22.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spans="1:26" ht="22.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1:26" ht="22.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spans="1:26" ht="22.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spans="1:26" ht="22.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ht="22.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1:26" ht="22.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spans="1:26" ht="22.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spans="1:26" ht="22.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spans="1:26" ht="22.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spans="1:26" ht="22.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spans="1:26" ht="22.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spans="1:26" ht="22.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spans="1:26" ht="22.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spans="1:26" ht="22.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spans="1:26" ht="22.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spans="1:26" ht="22.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spans="1:26" ht="22.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spans="1:26" ht="22.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spans="1:26" ht="22.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spans="1:26" ht="22.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spans="1:26" ht="22.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spans="1:26" ht="22.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spans="1:26" ht="22.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spans="1:26" ht="22.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spans="1:26" ht="22.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spans="1:26" ht="22.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spans="1:26" ht="22.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spans="1:26" ht="22.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spans="1:26" ht="22.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spans="1:26" ht="22.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ht="22.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ht="22.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ht="22.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ht="22.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ht="22.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ht="22.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ht="22.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ht="22.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ht="22.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ht="22.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ht="22.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spans="1:26" ht="22.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ht="22.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ht="22.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ht="22.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ht="22.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ht="22.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ht="22.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ht="22.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ht="22.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ht="22.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spans="1:26" ht="22.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spans="1:26" ht="22.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spans="1:26" ht="22.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spans="1:26" ht="22.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ht="22.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ht="22.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ht="22.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ht="22.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ht="22.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ht="22.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ht="22.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ht="22.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ht="22.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ht="22.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ht="22.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ht="22.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ht="22.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ht="22.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ht="22.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ht="22.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ht="22.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ht="22.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ht="22.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ht="22.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ht="22.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ht="22.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ht="22.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ht="22.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ht="22.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ht="22.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ht="22.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ht="22.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ht="22.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ht="22.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ht="22.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ht="22.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ht="22.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ht="22.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spans="1:26" ht="22.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spans="1:26" ht="22.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spans="1:26" ht="22.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spans="1:26" ht="22.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spans="1:26" ht="22.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spans="1:26" ht="22.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spans="1:26" ht="22.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spans="1:26" ht="22.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spans="1:26" ht="22.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spans="1:26" ht="22.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spans="1:26" ht="22.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spans="1:26" ht="22.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spans="1:26" ht="22.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spans="1:26" ht="22.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spans="1:26" ht="22.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spans="1:26" ht="22.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spans="1:26" ht="22.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spans="1:26" ht="22.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spans="1:26" ht="22.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spans="1:26" ht="22.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spans="1:26" ht="22.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spans="1:26" ht="22.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spans="1:26" ht="22.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spans="1:26" ht="22.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spans="1:26" ht="22.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spans="1:26" ht="22.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spans="1:26" ht="22.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spans="1:26" ht="22.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spans="1:26" ht="22.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spans="1:26" ht="22.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spans="1:26" ht="22.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spans="1:26" ht="22.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spans="1:26" ht="22.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spans="1:26" ht="22.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spans="1:26" ht="22.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spans="1:26" ht="22.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spans="1:26" ht="22.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spans="1:26" ht="22.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ht="22.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26" ht="22.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spans="1:26" ht="22.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spans="1:26" ht="22.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spans="1:26" ht="22.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spans="1:26" ht="22.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spans="1:26" ht="22.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spans="1:26" ht="22.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spans="1:26" ht="22.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spans="1:26" ht="22.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spans="1:26" ht="22.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spans="1:26" ht="22.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spans="1:26" ht="22.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spans="1:26" ht="22.5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spans="1:26" ht="22.5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spans="1:26" ht="22.5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spans="1:26" ht="22.5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spans="1:26" ht="22.5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spans="1:26" ht="22.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spans="1:26" ht="22.5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spans="1:26" ht="22.5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spans="1:26" ht="22.5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spans="1:26" ht="22.5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spans="1:26" ht="22.5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spans="1:26" ht="22.5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spans="1:26" ht="22.5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spans="1:26" ht="22.5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spans="1:26" ht="22.5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spans="1:26" ht="22.5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spans="1:26" ht="22.5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spans="1:26" ht="22.5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spans="1:26" ht="22.5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spans="1:26" ht="22.5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spans="1:26" ht="22.5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spans="1:26" ht="22.5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spans="1:26" ht="22.5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spans="1:26" ht="22.5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spans="1:26" ht="22.5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spans="1:26" ht="22.5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spans="1:26" ht="22.5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spans="1:26" ht="22.5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spans="1:26" ht="22.5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spans="1:26" ht="22.5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spans="1:26" ht="22.5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spans="1:26" ht="22.5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spans="1:26" ht="22.5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spans="1:26" ht="22.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spans="1:26" ht="22.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spans="1:26" ht="22.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spans="1:26" ht="22.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spans="1:26" ht="22.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spans="1:26" ht="22.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spans="1:26" ht="22.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spans="1:26" ht="22.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spans="1:26" ht="22.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spans="1:26" ht="22.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spans="1:26" ht="22.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spans="1:26" ht="22.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spans="1:26" ht="22.5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spans="1:26" ht="22.5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spans="1:26" ht="22.5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spans="1:26" ht="22.5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spans="1:26" ht="22.5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spans="1:26" ht="22.5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spans="1:26" ht="22.5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spans="1:26" ht="22.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spans="1:26" ht="22.5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spans="1:26" ht="22.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spans="1:26" ht="22.5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spans="1:26" ht="22.5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spans="1:26" ht="22.5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spans="1:26" ht="22.5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spans="1:26" ht="22.5" customHeight="1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spans="1:26" ht="22.5" customHeight="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spans="1:26" ht="22.5" customHeight="1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spans="1:26" ht="22.5" customHeight="1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spans="1:26" ht="22.5" customHeight="1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spans="1:26" ht="22.5" customHeight="1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spans="1:26" ht="22.5" customHeight="1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spans="1:26" ht="22.5" customHeight="1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spans="1:26" ht="22.5" customHeight="1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spans="1:26" ht="22.5" customHeight="1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spans="1:26" ht="22.5" customHeight="1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spans="1:26" ht="22.5" customHeight="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spans="1:26" ht="22.5" customHeight="1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spans="1:26" ht="22.5" customHeight="1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spans="1:26" ht="22.5" customHeight="1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spans="1:26" ht="22.5" customHeight="1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spans="1:26" ht="22.5" customHeight="1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spans="1:26" ht="22.5" customHeight="1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spans="1:26" ht="22.5" customHeight="1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spans="1:26" ht="22.5" customHeight="1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spans="1:26" ht="22.5" customHeight="1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spans="1:26" ht="22.5" customHeight="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spans="1:26" ht="22.5" customHeight="1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spans="1:26" ht="22.5" customHeight="1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spans="1:26" ht="22.5" customHeight="1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spans="1:26" ht="22.5" customHeight="1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spans="1:26" ht="22.5" customHeight="1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spans="1:26" ht="22.5" customHeight="1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spans="1:26" ht="22.5" customHeight="1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6" ht="22.5" customHeight="1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spans="1:26" ht="22.5" customHeight="1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spans="1:26" ht="22.5" customHeight="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spans="1:26" ht="22.5" customHeight="1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spans="1:26" ht="22.5" customHeight="1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spans="1:26" ht="22.5" customHeight="1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spans="1:26" ht="22.5" customHeight="1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spans="1:26" ht="22.5" customHeight="1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spans="1:26" ht="22.5" customHeight="1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spans="1:26" ht="22.5" customHeight="1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spans="1:26" ht="22.5" customHeight="1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spans="1:26" ht="22.5" customHeight="1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spans="1:26" ht="22.5" customHeight="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spans="1:26" ht="22.5" customHeight="1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spans="1:26" ht="22.5" customHeight="1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spans="1:26" ht="22.5" customHeight="1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spans="1:26" ht="22.5" customHeight="1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spans="1:26" ht="22.5" customHeight="1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spans="1:26" ht="22.5" customHeight="1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spans="1:26" ht="22.5" customHeight="1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spans="1:26" ht="22.5" customHeight="1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spans="1:26" ht="22.5" customHeight="1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spans="1:26" ht="22.5" customHeight="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spans="1:26" ht="22.5" customHeight="1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spans="1:26" ht="22.5" customHeight="1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spans="1:26" ht="22.5" customHeight="1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spans="1:26" ht="22.5" customHeight="1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spans="1:26" ht="22.5" customHeight="1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spans="1:26" ht="22.5" customHeight="1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spans="1:26" ht="22.5" customHeight="1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spans="1:26" ht="22.5" customHeight="1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spans="1:26" ht="22.5" customHeight="1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spans="1:26" ht="22.5" customHeight="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spans="1:26" ht="22.5" customHeight="1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spans="1:26" ht="22.5" customHeight="1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spans="1:26" ht="22.5" customHeight="1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spans="1:26" ht="22.5" customHeight="1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spans="1:26" ht="22.5" customHeight="1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spans="1:26" ht="22.5" customHeight="1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spans="1:26" ht="22.5" customHeight="1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spans="1:26" ht="22.5" customHeight="1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spans="1:26" ht="22.5" customHeight="1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spans="1:26" ht="22.5" customHeight="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spans="1:26" ht="22.5" customHeight="1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spans="1:26" ht="22.5" customHeight="1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spans="1:26" ht="22.5" customHeight="1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spans="1:26" ht="22.5" customHeight="1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spans="1:26" ht="22.5" customHeight="1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spans="1:26" ht="22.5" customHeight="1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spans="1:26" ht="22.5" customHeight="1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spans="1:26" ht="22.5" customHeight="1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spans="1:26" ht="22.5" customHeight="1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spans="1:26" ht="22.5" customHeight="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spans="1:26" ht="22.5" customHeight="1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spans="1:26" ht="22.5" customHeight="1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spans="1:26" ht="22.5" customHeight="1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spans="1:26" ht="22.5" customHeight="1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ht="22.5" customHeight="1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spans="1:26" ht="22.5" customHeight="1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spans="1:26" ht="22.5" customHeight="1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spans="1:26" ht="22.5" customHeight="1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spans="1:26" ht="22.5" customHeight="1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spans="1:26" ht="22.5" customHeight="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spans="1:26" ht="22.5" customHeight="1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spans="1:26" ht="22.5" customHeight="1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spans="1:26" ht="22.5" customHeight="1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spans="1:26" ht="22.5" customHeight="1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spans="1:26" ht="22.5" customHeight="1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spans="1:26" ht="22.5" customHeight="1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spans="1:26" ht="22.5" customHeight="1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spans="1:26" ht="22.5" customHeight="1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spans="1:26" ht="22.5" customHeight="1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spans="1:26" ht="22.5" customHeight="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spans="1:26" ht="22.5" customHeight="1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spans="1:26" ht="22.5" customHeight="1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spans="1:26" ht="22.5" customHeight="1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spans="1:26" ht="22.5" customHeight="1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spans="1:26" ht="22.5" customHeight="1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spans="1:26" ht="22.5" customHeight="1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spans="1:26" ht="22.5" customHeight="1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spans="1:26" ht="22.5" customHeight="1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spans="1:26" ht="22.5" customHeight="1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spans="1:26" ht="22.5" customHeight="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spans="1:26" ht="22.5" customHeight="1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spans="1:26" ht="22.5" customHeight="1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spans="1:26" ht="22.5" customHeight="1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spans="1:26" ht="22.5" customHeight="1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spans="1:26" ht="22.5" customHeight="1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spans="1:26" ht="22.5" customHeight="1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spans="1:26" ht="22.5" customHeight="1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spans="1:26" ht="22.5" customHeight="1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spans="1:26" ht="22.5" customHeight="1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spans="1:26" ht="22.5" customHeight="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spans="1:26" ht="22.5" customHeight="1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spans="1:26" ht="22.5" customHeight="1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spans="1:26" ht="22.5" customHeight="1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spans="1:26" ht="22.5" customHeight="1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spans="1:26" ht="22.5" customHeight="1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spans="1:26" ht="22.5" customHeight="1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spans="1:26" ht="22.5" customHeight="1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spans="1:26" ht="22.5" customHeight="1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spans="1:26" ht="22.5" customHeight="1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spans="1:26" ht="22.5" customHeight="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spans="1:26" ht="22.5" customHeight="1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spans="1:26" ht="22.5" customHeight="1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spans="1:26" ht="22.5" customHeight="1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spans="1:26" ht="22.5" customHeight="1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spans="1:26" ht="22.5" customHeight="1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spans="1:26" ht="22.5" customHeight="1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ht="22.5" customHeight="1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spans="1:26" ht="22.5" customHeight="1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spans="1:26" ht="22.5" customHeight="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spans="1:26" ht="22.5" customHeight="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spans="1:26" ht="22.5" customHeight="1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spans="1:26" ht="22.5" customHeight="1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spans="1:26" ht="22.5" customHeight="1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spans="1:26" ht="22.5" customHeight="1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spans="1:26" ht="22.5" customHeight="1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spans="1:26" ht="22.5" customHeight="1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spans="1:26" ht="22.5" customHeight="1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spans="1:26" ht="22.5" customHeight="1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spans="1:26" ht="22.5" customHeight="1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spans="1:26" ht="22.5" customHeight="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spans="1:26" ht="22.5" customHeight="1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spans="1:26" ht="22.5" customHeight="1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spans="1:26" ht="22.5" customHeight="1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 ht="22.5" customHeight="1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 ht="22.5" customHeight="1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 ht="22.5" customHeight="1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spans="1:26" ht="22.5" customHeight="1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spans="1:26" ht="22.5" customHeight="1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spans="1:26" ht="22.5" customHeight="1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spans="1:26" ht="22.5" customHeight="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spans="1:26" ht="22.5" customHeight="1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spans="1:26" ht="22.5" customHeight="1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spans="1:26" ht="22.5" customHeight="1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spans="1:26" ht="22.5" customHeight="1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spans="1:26" ht="22.5" customHeight="1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spans="1:26" ht="22.5" customHeight="1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spans="1:26" ht="22.5" customHeight="1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spans="1:26" ht="22.5" customHeight="1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spans="1:26" ht="22.5" customHeight="1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spans="1:26" ht="22.5" customHeight="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spans="1:26" ht="22.5" customHeight="1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spans="1:26" ht="22.5" customHeight="1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spans="1:26" ht="22.5" customHeight="1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spans="1:26" ht="22.5" customHeight="1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spans="1:26" ht="22.5" customHeight="1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spans="1:26" ht="22.5" customHeight="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spans="1:26" ht="22.5" customHeight="1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spans="1:26" ht="22.5" customHeight="1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spans="1:26" ht="22.5" customHeight="1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spans="1:26" ht="22.5" customHeight="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spans="1:26" ht="22.5" customHeight="1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spans="1:26" ht="22.5" customHeight="1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spans="1:26" ht="22.5" customHeight="1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spans="1:26" ht="22.5" customHeight="1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spans="1:26" ht="22.5" customHeight="1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spans="1:26" ht="22.5" customHeight="1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spans="1:26" ht="22.5" customHeight="1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spans="1:26" ht="22.5" customHeight="1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spans="1:26" ht="22.5" customHeight="1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spans="1:26" ht="22.5" customHeight="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ht="22.5" customHeight="1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spans="1:26" ht="22.5" customHeight="1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spans="1:26" ht="22.5" customHeight="1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spans="1:26" ht="22.5" customHeight="1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spans="1:26" ht="22.5" customHeight="1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spans="1:26" ht="22.5" customHeight="1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spans="1:26" ht="22.5" customHeight="1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spans="1:26" ht="22.5" customHeight="1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spans="1:26" ht="22.5" customHeight="1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spans="1:26" ht="22.5" customHeigh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spans="1:26" ht="22.5" customHeight="1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spans="1:26" ht="22.5" customHeight="1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spans="1:26" ht="22.5" customHeight="1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spans="1:26" ht="22.5" customHeight="1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spans="1:26" ht="22.5" customHeight="1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spans="1:26" ht="22.5" customHeight="1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spans="1:26" ht="22.5" customHeight="1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spans="1:26" ht="22.5" customHeight="1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spans="1:26" ht="22.5" customHeight="1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spans="1:26" ht="22.5" customHeight="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spans="1:26" ht="22.5" customHeight="1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spans="1:26" ht="22.5" customHeight="1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spans="1:26" ht="22.5" customHeight="1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spans="1:26" ht="22.5" customHeight="1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spans="1:26" ht="22.5" customHeight="1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spans="1:26" ht="22.5" customHeight="1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spans="1:26" ht="22.5" customHeight="1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spans="1:26" ht="22.5" customHeight="1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spans="1:26" ht="22.5" customHeight="1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spans="1:26" ht="22.5" customHeight="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spans="1:26" ht="22.5" customHeight="1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spans="1:26" ht="22.5" customHeight="1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spans="1:26" ht="22.5" customHeight="1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spans="1:26" ht="22.5" customHeight="1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spans="1:26" ht="22.5" customHeight="1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spans="1:26" ht="22.5" customHeight="1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spans="1:26" ht="22.5" customHeight="1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spans="1:26" ht="22.5" customHeight="1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spans="1:26" ht="22.5" customHeight="1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spans="1:26" ht="22.5" customHeight="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spans="1:26" ht="22.5" customHeight="1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ht="22.5" customHeight="1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spans="1:26" ht="22.5" customHeight="1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spans="1:26" ht="22.5" customHeight="1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spans="1:26" ht="22.5" customHeight="1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spans="1:26" ht="22.5" customHeight="1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spans="1:26" ht="22.5" customHeight="1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spans="1:26" ht="22.5" customHeight="1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spans="1:26" ht="22.5" customHeight="1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spans="1:26" ht="22.5" customHeight="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spans="1:26" ht="22.5" customHeight="1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spans="1:26" ht="22.5" customHeight="1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spans="1:26" ht="22.5" customHeight="1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spans="1:26" ht="22.5" customHeight="1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spans="1:26" ht="22.5" customHeight="1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spans="1:26" ht="22.5" customHeight="1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ht="22.5" customHeight="1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spans="1:26" ht="22.5" customHeight="1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spans="1:26" ht="22.5" customHeight="1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spans="1:26" ht="22.5" customHeight="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spans="1:26" ht="22.5" customHeight="1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spans="1:26" ht="22.5" customHeight="1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spans="1:26" ht="22.5" customHeight="1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spans="1:26" ht="22.5" customHeight="1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spans="1:26" ht="22.5" customHeight="1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spans="1:26" ht="22.5" customHeight="1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spans="1:26" ht="22.5" customHeight="1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spans="1:26" ht="22.5" customHeight="1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spans="1:26" ht="22.5" customHeight="1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spans="1:26" ht="22.5" customHeight="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spans="1:26" ht="22.5" customHeight="1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spans="1:26" ht="22.5" customHeight="1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spans="1:26" ht="22.5" customHeight="1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spans="1:26" ht="22.5" customHeight="1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spans="1:26" ht="22.5" customHeight="1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spans="1:26" ht="22.5" customHeight="1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spans="1:26" ht="22.5" customHeight="1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spans="1:26" ht="22.5" customHeight="1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spans="1:26" ht="22.5" customHeight="1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spans="1:26" ht="22.5" customHeight="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spans="1:26" ht="22.5" customHeight="1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spans="1:26" ht="22.5" customHeight="1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spans="1:26" ht="22.5" customHeight="1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spans="1:26" ht="22.5" customHeight="1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spans="1:26" ht="22.5" customHeight="1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spans="1:26" ht="22.5" customHeight="1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spans="1:26" ht="22.5" customHeight="1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spans="1:26" ht="22.5" customHeight="1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spans="1:26" ht="22.5" customHeight="1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spans="1:26" ht="22.5" customHeight="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spans="1:26" ht="22.5" customHeight="1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spans="1:26" ht="22.5" customHeight="1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spans="1:26" ht="22.5" customHeight="1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spans="1:26" ht="22.5" customHeight="1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spans="1:26" ht="22.5" customHeight="1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ht="22.5" customHeight="1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spans="1:26" ht="22.5" customHeight="1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spans="1:26" ht="22.5" customHeight="1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spans="1:26" ht="22.5" customHeight="1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spans="1:26" ht="22.5" customHeight="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spans="1:26" ht="22.5" customHeight="1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spans="1:26" ht="22.5" customHeight="1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spans="1:26" ht="22.5" customHeight="1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spans="1:26" ht="22.5" customHeight="1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spans="1:26" ht="22.5" customHeight="1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spans="1:26" ht="22.5" customHeight="1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spans="1:26" ht="22.5" customHeight="1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spans="1:26" ht="22.5" customHeight="1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spans="1:26" ht="22.5" customHeight="1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ht="22.5" customHeight="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spans="1:26" ht="22.5" customHeight="1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spans="1:26" ht="22.5" customHeight="1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spans="1:26" ht="22.5" customHeight="1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spans="1:26" ht="22.5" customHeight="1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spans="1:26" ht="22.5" customHeight="1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spans="1:26" ht="22.5" customHeight="1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spans="1:26" ht="22.5" customHeight="1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spans="1:26" ht="22.5" customHeight="1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spans="1:26" ht="22.5" customHeight="1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spans="1:26" ht="22.5" customHeight="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spans="1:26" ht="22.5" customHeight="1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spans="1:26" ht="22.5" customHeight="1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spans="1:26" ht="22.5" customHeight="1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spans="1:26" ht="22.5" customHeight="1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spans="1:26" ht="22.5" customHeight="1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spans="1:26" ht="22.5" customHeight="1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spans="1:26" ht="22.5" customHeight="1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spans="1:26" ht="22.5" customHeight="1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spans="1:26" ht="22.5" customHeight="1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spans="1:26" ht="22.5" customHeight="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spans="1:26" ht="22.5" customHeight="1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spans="1:26" ht="22.5" customHeight="1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spans="1:26" ht="22.5" customHeight="1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spans="1:26" ht="22.5" customHeight="1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spans="1:26" ht="22.5" customHeight="1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spans="1:26" ht="22.5" customHeight="1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spans="1:26" ht="22.5" customHeight="1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spans="1:26" ht="22.5" customHeight="1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spans="1:26" ht="22.5" customHeight="1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spans="1:26" ht="22.5" customHeight="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spans="1:26" ht="22.5" customHeight="1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spans="1:26" ht="22.5" customHeight="1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spans="1:26" ht="22.5" customHeigh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spans="1:26" ht="22.5" customHeight="1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spans="1:26" ht="22.5" customHeigh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spans="1:26" ht="22.5" customHeight="1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spans="1:26" ht="22.5" customHeight="1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spans="1:26" ht="22.5" customHeight="1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spans="1:26" ht="22.5" customHeight="1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spans="1:26" ht="22.5" customHeight="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spans="1:26" ht="22.5" customHeight="1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spans="1:26" ht="22.5" customHeight="1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spans="1:26" ht="22.5" customHeight="1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spans="1:26" ht="22.5" customHeight="1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spans="1:26" ht="22.5" customHeight="1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spans="1:26" ht="22.5" customHeight="1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spans="1:26" ht="22.5" customHeight="1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spans="1:26" ht="22.5" customHeight="1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spans="1:26" ht="22.5" customHeight="1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spans="1:26" ht="22.5" customHeight="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spans="1:26" ht="22.5" customHeight="1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spans="1:26" ht="22.5" customHeight="1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spans="1:26" ht="22.5" customHeight="1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spans="1:26" ht="22.5" customHeight="1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spans="1:26" ht="22.5" customHeight="1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spans="1:26" ht="22.5" customHeight="1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ht="22.5" customHeight="1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spans="1:26" ht="22.5" customHeight="1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spans="1:26" ht="22.5" customHeight="1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spans="1:26" ht="22.5" customHeight="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spans="1:26" ht="22.5" customHeight="1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spans="1:26" ht="22.5" customHeight="1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spans="1:26" ht="22.5" customHeight="1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spans="1:26" ht="22.5" customHeight="1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spans="1:26" ht="22.5" customHeight="1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spans="1:26" ht="22.5" customHeight="1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spans="1:26" ht="22.5" customHeight="1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spans="1:26" ht="22.5" customHeight="1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spans="1:26" ht="22.5" customHeight="1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ht="22.5" customHeight="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spans="1:26" ht="22.5" customHeight="1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spans="1:26" ht="22.5" customHeight="1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spans="1:26" ht="22.5" customHeight="1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spans="1:26" ht="22.5" customHeight="1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spans="1:26" ht="22.5" customHeight="1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spans="1:26" ht="22.5" customHeight="1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spans="1:26" ht="22.5" customHeight="1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1:26" ht="22.5" customHeight="1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1:26" ht="22.5" customHeight="1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spans="1:26" ht="22.5" customHeight="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spans="1:26" ht="22.5" customHeight="1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spans="1:26" ht="22.5" customHeight="1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spans="1:26" ht="22.5" customHeight="1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spans="1:26" ht="22.5" customHeight="1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spans="1:26" ht="22.5" customHeight="1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spans="1:26" ht="22.5" customHeight="1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spans="1:26" ht="22.5" customHeight="1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spans="1:26" ht="22.5" customHeight="1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spans="1:26" ht="22.5" customHeight="1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spans="1:26" ht="22.5" customHeight="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spans="1:26" ht="22.5" customHeight="1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spans="1:26" ht="22.5" customHeight="1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spans="1:26" ht="22.5" customHeight="1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spans="1:26" ht="22.5" customHeight="1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spans="1:26" ht="22.5" customHeight="1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spans="1:26" ht="22.5" customHeight="1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spans="1:26" ht="22.5" customHeight="1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spans="1:26" ht="22.5" customHeight="1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spans="1:26" ht="22.5" customHeight="1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spans="1:26" ht="22.5" customHeight="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spans="1:26" ht="22.5" customHeight="1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spans="1:26" ht="22.5" customHeight="1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spans="1:26" ht="22.5" customHeight="1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spans="1:26" ht="22.5" customHeight="1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spans="1:26" ht="22.5" customHeight="1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spans="1:26" ht="22.5" customHeight="1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spans="1:26" ht="22.5" customHeight="1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spans="1:26" ht="22.5" customHeight="1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spans="1:26" ht="22.5" customHeight="1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ht="22.5" customHeight="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spans="1:26" ht="22.5" customHeight="1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spans="1:26" ht="22.5" customHeight="1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spans="1:26" ht="22.5" customHeight="1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spans="1:26" ht="22.5" customHeight="1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spans="1:26" ht="22.5" customHeight="1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spans="1:26" ht="22.5" customHeight="1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spans="1:26" ht="22.5" customHeight="1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spans="1:26" ht="22.5" customHeight="1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spans="1:26" ht="22.5" customHeight="1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spans="1:26" ht="22.5" customHeight="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spans="1:26" ht="22.5" customHeight="1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spans="1:26" ht="22.5" customHeight="1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spans="1:26" ht="22.5" customHeight="1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spans="1:26" ht="22.5" customHeight="1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spans="1:26" ht="22.5" customHeight="1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spans="1:26" ht="22.5" customHeight="1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spans="1:26" ht="22.5" customHeight="1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1:26" ht="22.5" customHeight="1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1:26" ht="22.5" customHeight="1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spans="1:26" ht="22.5" customHeight="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spans="1:26" ht="22.5" customHeight="1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spans="1:26" ht="22.5" customHeight="1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spans="1:26" ht="22.5" customHeight="1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spans="1:26" ht="22.5" customHeight="1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spans="1:26" ht="22.5" customHeight="1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spans="1:26" ht="22.5" customHeight="1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spans="1:26" ht="22.5" customHeight="1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spans="1:26" ht="22.5" customHeight="1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spans="1:26" ht="22.5" customHeight="1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spans="1:26" ht="22.5" customHeight="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spans="1:26" ht="22.5" customHeight="1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spans="1:26" ht="22.5" customHeight="1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spans="1:26" ht="22.5" customHeight="1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spans="1:26" ht="22.5" customHeight="1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spans="1:26" ht="22.5" customHeight="1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spans="1:26" ht="22.5" customHeight="1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spans="1:26" ht="22.5" customHeight="1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spans="1:26" ht="22.5" customHeight="1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spans="1:26" ht="22.5" customHeight="1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spans="1:26" ht="22.5" customHeight="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spans="1:26" ht="22.5" customHeight="1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spans="1:26" ht="22.5" customHeight="1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spans="1:26" ht="22.5" customHeight="1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spans="1:26" ht="22.5" customHeight="1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spans="1:26" ht="22.5" customHeight="1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spans="1:26" ht="22.5" customHeight="1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1:26" ht="22.5" customHeight="1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1:26" ht="22.5" customHeight="1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spans="1:26" ht="22.5" customHeight="1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spans="1:26" ht="22.5" customHeight="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spans="1:26" ht="22.5" customHeight="1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spans="1:26" ht="22.5" customHeight="1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spans="1:26" ht="22.5" customHeight="1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ht="22.5" customHeight="1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spans="1:26" ht="22.5" customHeight="1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spans="1:26" ht="22.5" customHeight="1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spans="1:26" ht="22.5" customHeight="1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spans="1:26" ht="22.5" customHeight="1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spans="1:26" ht="22.5" customHeight="1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spans="1:26" ht="22.5" customHeight="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spans="1:26" ht="22.5" customHeight="1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spans="1:26" ht="22.5" customHeight="1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spans="1:26" ht="22.5" customHeight="1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spans="1:26" ht="22.5" customHeight="1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spans="1:26" ht="22.5" customHeight="1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spans="1:26" ht="22.5" customHeight="1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spans="1:26" ht="22.5" customHeight="1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spans="1:26" ht="22.5" customHeight="1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spans="1:26" ht="22.5" customHeight="1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spans="1:26" ht="22.5" customHeight="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spans="1:26" ht="22.5" customHeight="1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spans="1:26" ht="22.5" customHeight="1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spans="1:26" ht="22.5" customHeight="1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spans="1:26" ht="22.5" customHeight="1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spans="1:26" ht="22.5" customHeight="1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1:26" ht="22.5" customHeight="1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1:26" ht="22.5" customHeight="1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spans="1:26" ht="22.5" customHeight="1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spans="1:26" ht="22.5" customHeight="1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spans="1:26" ht="22.5" customHeight="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spans="1:26" ht="22.5" customHeight="1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spans="1:26" ht="22.5" customHeight="1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spans="1:26" ht="22.5" customHeight="1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spans="1:26" ht="22.5" customHeight="1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spans="1:26" ht="22.5" customHeight="1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spans="1:26" ht="22.5" customHeight="1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spans="1:26" ht="22.5" customHeight="1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spans="1:26" ht="22.5" customHeight="1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spans="1:26" ht="22.5" customHeight="1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spans="1:26" ht="22.5" customHeight="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spans="1:26" ht="22.5" customHeight="1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spans="1:26" ht="22.5" customHeight="1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spans="1:26" ht="22.5" customHeight="1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spans="1:26" ht="22.5" customHeight="1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spans="1:26" ht="22.5" customHeight="1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spans="1:26" ht="22.5" customHeight="1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spans="1:26" ht="22.5" customHeight="1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spans="1:26" ht="22.5" customHeight="1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spans="1:26" ht="22.5" customHeight="1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spans="1:26" ht="22.5" customHeight="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spans="1:26" ht="22.5" customHeight="1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spans="1:26" ht="22.5" customHeight="1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spans="1:26" ht="22.5" customHeight="1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spans="1:26" ht="22.5" customHeight="1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1:26" ht="22.5" customHeight="1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1:26" ht="22.5" customHeight="1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spans="1:26" ht="22.5" customHeight="1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spans="1:26" ht="22.5" customHeight="1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spans="1:26" ht="22.5" customHeight="1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spans="1:26" ht="22.5" customHeight="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spans="1:26" ht="22.5" customHeight="1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spans="1:26" ht="22.5" customHeight="1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spans="1:26" ht="22.5" customHeight="1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spans="1:26" ht="22.5" customHeight="1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spans="1:26" ht="22.5" customHeight="1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spans="1:26" ht="22.5" customHeight="1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spans="1:26" ht="22.5" customHeight="1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spans="1:26" ht="22.5" customHeight="1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spans="1:26" ht="22.5" customHeight="1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spans="1:26" ht="22.5" customHeight="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spans="1:26" ht="22.5" customHeight="1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spans="1:26" ht="22.5" customHeight="1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spans="1:26" ht="22.5" customHeight="1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spans="1:26" ht="22.5" customHeight="1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spans="1:26" ht="22.5" customHeight="1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spans="1:26" ht="22.5" customHeight="1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spans="1:26" ht="22.5" customHeight="1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spans="1:26" ht="22.5" customHeight="1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spans="1:26" ht="22.5" customHeight="1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spans="1:26" ht="22.5" customHeight="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spans="1:26" ht="22.5" customHeight="1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spans="1:26" ht="22.5" customHeight="1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spans="1:26" ht="22.5" customHeight="1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1:26" ht="22.5" customHeight="1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1:26" ht="22.5" customHeight="1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spans="1:26" ht="22.5" customHeight="1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spans="1:26" ht="22.5" customHeight="1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spans="1:26" ht="22.5" customHeight="1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spans="1:26" ht="22.5" customHeight="1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spans="1:26" ht="22.5" customHeight="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spans="1:26" ht="22.5" customHeight="1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spans="1:26" ht="22.5" customHeight="1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spans="1:26" ht="22.5" customHeight="1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spans="1:26" ht="22.5" customHeight="1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spans="1:26" ht="22.5" customHeight="1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spans="1:26" ht="22.5" customHeight="1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spans="1:26" ht="22.5" customHeight="1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spans="1:26" ht="22.5" customHeight="1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spans="1:26" ht="22.5" customHeight="1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spans="1:26" ht="22.5" customHeight="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spans="1:26" ht="22.5" customHeight="1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spans="1:26" ht="22.5" customHeight="1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spans="1:26" ht="22.5" customHeight="1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spans="1:26" ht="22.5" customHeight="1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spans="1:26" ht="22.5" customHeight="1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spans="1:26" ht="22.5" customHeight="1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spans="1:26" ht="22.5" customHeight="1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spans="1:26" ht="22.5" customHeight="1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spans="1:26" ht="22.5" customHeight="1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spans="1:26" ht="22.5" customHeight="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spans="1:26" ht="22.5" customHeight="1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spans="1:26" ht="22.5" customHeight="1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1:26" ht="22.5" customHeight="1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1:26" ht="22.5" customHeight="1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spans="1:26" ht="22.5" customHeight="1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spans="1:26" ht="22.5" customHeight="1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spans="1:26" ht="22.5" customHeight="1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spans="1:26" ht="22.5" customHeight="1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spans="1:26" ht="22.5" customHeight="1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spans="1:26" ht="22.5" customHeight="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spans="1:26" ht="22.5" customHeight="1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spans="1:26" ht="22.5" customHeight="1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spans="1:26" ht="22.5" customHeight="1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spans="1:26" ht="22.5" customHeight="1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spans="1:26" ht="22.5" customHeight="1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spans="1:26" ht="22.5" customHeight="1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spans="1:26" ht="22.5" customHeight="1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spans="1:26" ht="22.5" customHeight="1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spans="1:26" ht="22.5" customHeight="1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spans="1:26" ht="22.5" customHeight="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spans="1:26" ht="22.5" customHeight="1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spans="1:26" ht="22.5" customHeight="1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spans="1:26" ht="22.5" customHeight="1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spans="1:26" ht="22.5" customHeight="1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spans="1:26" ht="22.5" customHeight="1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spans="1:26" ht="22.5" customHeight="1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spans="1:26" ht="22.5" customHeight="1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spans="1:26" ht="22.5" customHeight="1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spans="1:26" ht="22.5" customHeight="1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spans="1:26" ht="22.5" customHeight="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spans="1:26" ht="22.5" customHeight="1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1:26" ht="22.5" customHeight="1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1:26" ht="22.5" customHeight="1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spans="1:26" ht="22.5" customHeight="1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spans="1:26" ht="22.5" customHeight="1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spans="1:26" ht="22.5" customHeight="1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spans="1:26" ht="22.5" customHeight="1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spans="1:26" ht="22.5" customHeight="1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spans="1:26" ht="22.5" customHeight="1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spans="1:26" ht="22.5" customHeight="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spans="1:26" ht="22.5" customHeight="1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spans="1:26" ht="22.5" customHeight="1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spans="1:26" ht="22.5" customHeight="1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spans="1:26" ht="22.5" customHeight="1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spans="1:26" ht="22.5" customHeight="1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spans="1:26" ht="22.5" customHeight="1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spans="1:26" ht="22.5" customHeight="1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spans="1:26" ht="22.5" customHeight="1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spans="1:26" ht="22.5" customHeight="1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spans="1:26" ht="22.5" customHeight="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spans="1:26" ht="22.5" customHeight="1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spans="1:26" ht="22.5" customHeight="1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spans="1:26" ht="22.5" customHeight="1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spans="1:26" ht="22.5" customHeight="1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spans="1:26" ht="22.5" customHeight="1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spans="1:26" ht="22.5" customHeight="1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spans="1:26" ht="22.5" customHeight="1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spans="1:26" ht="22.5" customHeight="1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spans="1:26" ht="22.5" customHeight="1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spans="1:26" ht="22.5" customHeight="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1:26" ht="22.5" customHeight="1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1:26" ht="22.5" customHeight="1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spans="1:26" ht="22.5" customHeight="1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spans="1:26" ht="22.5" customHeight="1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spans="1:26" ht="22.5" customHeight="1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spans="1:26" ht="22.5" customHeight="1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spans="1:26" ht="22.5" customHeight="1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spans="1:26" ht="22.5" customHeight="1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spans="1:26" ht="22.5" customHeight="1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spans="1:26" ht="22.5" customHeight="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spans="1:26" ht="22.5" customHeight="1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spans="1:26" ht="22.5" customHeight="1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spans="1:26" ht="22.5" customHeight="1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spans="1:26" ht="22.5" customHeight="1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spans="1:26" ht="22.5" customHeight="1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spans="1:26" ht="22.5" customHeight="1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spans="1:26" ht="22.5" customHeight="1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spans="1:26" ht="22.5" customHeight="1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spans="1:26" ht="22.5" customHeight="1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spans="1:26" ht="22.5" customHeight="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spans="1:26" ht="22.5" customHeight="1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spans="1:26" ht="22.5" customHeight="1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spans="1:26" ht="22.5" customHeight="1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spans="1:26" ht="22.5" customHeight="1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spans="1:26" ht="22.5" customHeight="1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spans="1:26" ht="22.5" customHeight="1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spans="1:26" ht="22.5" customHeight="1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spans="1:26" ht="22.5" customHeight="1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spans="1:26" ht="22.5" customHeight="1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1:26" ht="22.5" customHeight="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1:26" ht="22.5" customHeight="1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spans="1:26" ht="22.5" customHeight="1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spans="1:26" ht="22.5" customHeight="1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spans="1:26" ht="22.5" customHeight="1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spans="1:26" ht="22.5" customHeight="1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spans="1:26" ht="22.5" customHeight="1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spans="1:26" ht="22.5" customHeight="1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spans="1:26" ht="22.5" customHeight="1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spans="1:26" ht="22.5" customHeight="1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spans="1:26" ht="22.5" customHeight="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spans="1:26" ht="22.5" customHeight="1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spans="1:26" ht="22.5" customHeight="1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spans="1:26" ht="22.5" customHeight="1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spans="1:26" ht="22.5" customHeight="1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spans="1:26" ht="22.5" customHeight="1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spans="1:26" ht="22.5" customHeight="1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spans="1:26" ht="22.5" customHeight="1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spans="1:26" ht="22.5" customHeight="1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spans="1:26" ht="22.5" customHeight="1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spans="1:26" ht="22.5" customHeight="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spans="1:26" ht="22.5" customHeight="1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spans="1:26" ht="22.5" customHeight="1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spans="1:26" ht="22.5" customHeight="1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spans="1:26" ht="22.5" customHeight="1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spans="1:26" ht="22.5" customHeight="1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spans="1:26" ht="22.5" customHeight="1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spans="1:26" ht="22.5" customHeight="1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spans="1:26" ht="22.5" customHeight="1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1:26" ht="22.5" customHeight="1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1:26" ht="22.5" customHeight="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spans="1:26" ht="22.5" customHeight="1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spans="1:26" ht="22.5" customHeight="1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spans="1:26" ht="22.5" customHeight="1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spans="1:26" ht="22.5" customHeight="1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spans="1:26" ht="22.5" customHeight="1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spans="1:26" ht="22.5" customHeight="1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spans="1:26" ht="22.5" customHeight="1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spans="1:26" ht="22.5" customHeight="1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spans="1:26" ht="22.5" customHeight="1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spans="1:26" ht="22.5" customHeight="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spans="1:26" ht="22.5" customHeight="1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spans="1:26" ht="22.5" customHeight="1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spans="1:26" ht="22.5" customHeight="1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spans="1:26" ht="22.5" customHeight="1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spans="1:26" ht="22.5" customHeight="1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spans="1:26" ht="22.5" customHeight="1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spans="1:26" ht="22.5" customHeight="1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spans="1:26" ht="22.5" customHeight="1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spans="1:26" ht="22.5" customHeight="1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spans="1:26" ht="22.5" customHeight="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spans="1:26" ht="22.5" customHeight="1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spans="1:26" ht="22.5" customHeight="1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spans="1:26" ht="22.5" customHeight="1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spans="1:26" ht="22.5" customHeight="1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spans="1:26" ht="22.5" customHeight="1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spans="1:26" ht="22.5" customHeight="1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spans="1:26" ht="22.5" customHeight="1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1:26" ht="22.5" customHeight="1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spans="1:26" ht="22.5" customHeight="1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</sheetData>
  <mergeCells count="5">
    <mergeCell ref="B1:Q1"/>
    <mergeCell ref="C2:Q2"/>
    <mergeCell ref="D4:H4"/>
    <mergeCell ref="I4:M4"/>
    <mergeCell ref="N4:R4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6 E6:R6 D7:R50" xr:uid="{2F69138E-CF88-48A6-A097-723722892FAD}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BP1000"/>
  <sheetViews>
    <sheetView showGridLines="0" workbookViewId="0">
      <pane xSplit="3" ySplit="9" topLeftCell="AR28" activePane="bottomRight" state="frozen"/>
      <selection pane="topRight" activeCell="D1" sqref="D1"/>
      <selection pane="bottomLeft" activeCell="A10" sqref="A10"/>
      <selection pane="bottomRight" activeCell="BA50" sqref="BA50"/>
    </sheetView>
  </sheetViews>
  <sheetFormatPr defaultColWidth="12.625" defaultRowHeight="15" customHeight="1"/>
  <cols>
    <col min="1" max="1" width="3.625" style="79" customWidth="1"/>
    <col min="2" max="2" width="8.625" style="79" customWidth="1"/>
    <col min="3" max="3" width="20.875" style="79" customWidth="1"/>
    <col min="4" max="11" width="5.875" style="79" customWidth="1"/>
    <col min="12" max="12" width="10.375" style="79" customWidth="1"/>
    <col min="13" max="13" width="10.375" style="229" customWidth="1"/>
    <col min="14" max="19" width="5.125" style="79" customWidth="1"/>
    <col min="20" max="20" width="8" style="143" customWidth="1"/>
    <col min="21" max="34" width="2.875" style="79" customWidth="1"/>
    <col min="35" max="35" width="5" style="79" customWidth="1"/>
    <col min="36" max="36" width="3.25" style="79" customWidth="1"/>
    <col min="37" max="37" width="2.875" style="79" customWidth="1"/>
    <col min="38" max="38" width="4.375" style="79" customWidth="1"/>
    <col min="39" max="39" width="9.875" style="143" customWidth="1"/>
    <col min="40" max="40" width="11.125" style="79" customWidth="1"/>
    <col min="41" max="48" width="5.125" style="79" customWidth="1"/>
    <col min="49" max="49" width="10.875" style="79" customWidth="1"/>
    <col min="50" max="53" width="5.375" style="79" customWidth="1"/>
    <col min="54" max="54" width="9.625" style="143" customWidth="1"/>
    <col min="55" max="65" width="5.625" style="79" customWidth="1"/>
    <col min="66" max="66" width="9.25" style="143" customWidth="1"/>
    <col min="67" max="67" width="12.875" style="164" customWidth="1"/>
    <col min="68" max="68" width="11.75" style="160" customWidth="1"/>
    <col min="69" max="16384" width="12.625" style="79"/>
  </cols>
  <sheetData>
    <row r="1" spans="1:68" ht="19.5" customHeight="1">
      <c r="A1" s="120"/>
      <c r="B1" s="120"/>
      <c r="C1" s="283" t="s">
        <v>32</v>
      </c>
      <c r="D1" s="289"/>
      <c r="E1" s="289"/>
      <c r="F1" s="289"/>
      <c r="G1" s="289"/>
      <c r="H1" s="289"/>
      <c r="I1" s="289"/>
      <c r="J1" s="289"/>
      <c r="K1" s="289"/>
      <c r="L1" s="120"/>
      <c r="M1" s="224"/>
      <c r="N1" s="283" t="s">
        <v>32</v>
      </c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156"/>
      <c r="AN1" s="283" t="s">
        <v>32</v>
      </c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156"/>
      <c r="BC1" s="283" t="s">
        <v>32</v>
      </c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</row>
    <row r="2" spans="1:68" ht="19.5" customHeight="1">
      <c r="A2" s="120"/>
      <c r="B2" s="120"/>
      <c r="C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4/2 ปีการศึกษา 2567         </v>
      </c>
      <c r="D2" s="289"/>
      <c r="E2" s="289"/>
      <c r="F2" s="289"/>
      <c r="G2" s="289"/>
      <c r="H2" s="289"/>
      <c r="I2" s="289"/>
      <c r="J2" s="289"/>
      <c r="K2" s="289"/>
      <c r="L2" s="120"/>
      <c r="M2" s="224"/>
      <c r="N2" s="120"/>
      <c r="O2" s="120"/>
      <c r="P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4/2 ปีการศึกษา 2567         </v>
      </c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90"/>
      <c r="AK2" s="290"/>
      <c r="AL2" s="290"/>
      <c r="AM2" s="121"/>
      <c r="AN2" s="120"/>
      <c r="AO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4/2 ปีการศึกษา 2567         </v>
      </c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120"/>
      <c r="BA2" s="120"/>
      <c r="BB2" s="121"/>
      <c r="BC2" s="120"/>
      <c r="BD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4/2 ปีการศึกษา 2567         </v>
      </c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165"/>
    </row>
    <row r="3" spans="1:68" ht="7.5" customHeight="1" thickBo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25"/>
      <c r="N3" s="78"/>
      <c r="O3" s="78"/>
      <c r="P3" s="78"/>
      <c r="Q3" s="78"/>
      <c r="R3" s="78"/>
      <c r="S3" s="78"/>
      <c r="T3" s="122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122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122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122"/>
      <c r="BO3" s="161"/>
      <c r="BP3" s="157"/>
    </row>
    <row r="4" spans="1:68" ht="21" customHeight="1">
      <c r="A4" s="315" t="s">
        <v>2</v>
      </c>
      <c r="B4" s="316" t="str">
        <f>สรุปผลสมรรถนะ!C4</f>
        <v>เลขประจำตัวนักเรียน</v>
      </c>
      <c r="C4" s="318" t="s">
        <v>31</v>
      </c>
      <c r="D4" s="317" t="s">
        <v>33</v>
      </c>
      <c r="E4" s="287"/>
      <c r="F4" s="287"/>
      <c r="G4" s="287"/>
      <c r="H4" s="287"/>
      <c r="I4" s="287"/>
      <c r="J4" s="287"/>
      <c r="K4" s="287"/>
      <c r="L4" s="288"/>
      <c r="M4" s="327" t="s">
        <v>298</v>
      </c>
      <c r="N4" s="320" t="s">
        <v>34</v>
      </c>
      <c r="O4" s="287"/>
      <c r="P4" s="287"/>
      <c r="Q4" s="287"/>
      <c r="R4" s="287"/>
      <c r="S4" s="288"/>
      <c r="T4" s="345" t="s">
        <v>299</v>
      </c>
      <c r="U4" s="349" t="s">
        <v>35</v>
      </c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8"/>
      <c r="AM4" s="345" t="s">
        <v>303</v>
      </c>
      <c r="AN4" s="286" t="s">
        <v>36</v>
      </c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8"/>
      <c r="BB4" s="345" t="s">
        <v>306</v>
      </c>
      <c r="BC4" s="299" t="s">
        <v>37</v>
      </c>
      <c r="BD4" s="287"/>
      <c r="BE4" s="287"/>
      <c r="BF4" s="287"/>
      <c r="BG4" s="287"/>
      <c r="BH4" s="287"/>
      <c r="BI4" s="287"/>
      <c r="BJ4" s="287"/>
      <c r="BK4" s="287"/>
      <c r="BL4" s="287"/>
      <c r="BM4" s="287"/>
      <c r="BN4" s="309" t="s">
        <v>307</v>
      </c>
      <c r="BO4" s="291" t="s">
        <v>38</v>
      </c>
      <c r="BP4" s="294" t="s">
        <v>39</v>
      </c>
    </row>
    <row r="5" spans="1:68" ht="22.5" customHeight="1">
      <c r="A5" s="301"/>
      <c r="B5" s="301"/>
      <c r="C5" s="313"/>
      <c r="D5" s="321" t="s">
        <v>40</v>
      </c>
      <c r="E5" s="298"/>
      <c r="F5" s="298"/>
      <c r="G5" s="304"/>
      <c r="H5" s="331" t="s">
        <v>41</v>
      </c>
      <c r="I5" s="304"/>
      <c r="J5" s="332" t="s">
        <v>42</v>
      </c>
      <c r="K5" s="304"/>
      <c r="L5" s="123" t="s">
        <v>43</v>
      </c>
      <c r="M5" s="328"/>
      <c r="N5" s="338" t="s">
        <v>40</v>
      </c>
      <c r="O5" s="298"/>
      <c r="P5" s="304"/>
      <c r="Q5" s="339" t="s">
        <v>41</v>
      </c>
      <c r="R5" s="298"/>
      <c r="S5" s="323"/>
      <c r="T5" s="346"/>
      <c r="U5" s="373" t="s">
        <v>40</v>
      </c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304"/>
      <c r="AJ5" s="358" t="s">
        <v>41</v>
      </c>
      <c r="AK5" s="359"/>
      <c r="AL5" s="360"/>
      <c r="AM5" s="346"/>
      <c r="AN5" s="124" t="s">
        <v>40</v>
      </c>
      <c r="AO5" s="371" t="s">
        <v>41</v>
      </c>
      <c r="AP5" s="298"/>
      <c r="AQ5" s="304"/>
      <c r="AR5" s="371" t="s">
        <v>42</v>
      </c>
      <c r="AS5" s="298"/>
      <c r="AT5" s="298"/>
      <c r="AU5" s="298"/>
      <c r="AV5" s="304"/>
      <c r="AW5" s="125" t="s">
        <v>43</v>
      </c>
      <c r="AX5" s="364" t="s">
        <v>44</v>
      </c>
      <c r="AY5" s="304"/>
      <c r="AZ5" s="364" t="s">
        <v>45</v>
      </c>
      <c r="BA5" s="323"/>
      <c r="BB5" s="346"/>
      <c r="BC5" s="303" t="s">
        <v>40</v>
      </c>
      <c r="BD5" s="298"/>
      <c r="BE5" s="298"/>
      <c r="BF5" s="304"/>
      <c r="BG5" s="297" t="s">
        <v>41</v>
      </c>
      <c r="BH5" s="298"/>
      <c r="BI5" s="298"/>
      <c r="BJ5" s="298"/>
      <c r="BK5" s="298"/>
      <c r="BL5" s="298"/>
      <c r="BM5" s="298"/>
      <c r="BN5" s="310"/>
      <c r="BO5" s="292"/>
      <c r="BP5" s="295"/>
    </row>
    <row r="6" spans="1:68" ht="16.5" customHeight="1">
      <c r="A6" s="301"/>
      <c r="B6" s="301"/>
      <c r="C6" s="313"/>
      <c r="D6" s="336" t="s">
        <v>46</v>
      </c>
      <c r="E6" s="298"/>
      <c r="F6" s="298"/>
      <c r="G6" s="304"/>
      <c r="H6" s="337" t="s">
        <v>46</v>
      </c>
      <c r="I6" s="304"/>
      <c r="J6" s="337" t="s">
        <v>46</v>
      </c>
      <c r="K6" s="304"/>
      <c r="L6" s="136" t="s">
        <v>46</v>
      </c>
      <c r="M6" s="328"/>
      <c r="N6" s="324" t="s">
        <v>46</v>
      </c>
      <c r="O6" s="298"/>
      <c r="P6" s="304"/>
      <c r="Q6" s="322" t="s">
        <v>46</v>
      </c>
      <c r="R6" s="298"/>
      <c r="S6" s="323"/>
      <c r="T6" s="346"/>
      <c r="U6" s="374" t="s">
        <v>46</v>
      </c>
      <c r="V6" s="298"/>
      <c r="W6" s="298"/>
      <c r="X6" s="298"/>
      <c r="Y6" s="298"/>
      <c r="Z6" s="298"/>
      <c r="AA6" s="298"/>
      <c r="AB6" s="298"/>
      <c r="AC6" s="298"/>
      <c r="AD6" s="375"/>
      <c r="AE6" s="375"/>
      <c r="AF6" s="298"/>
      <c r="AG6" s="298"/>
      <c r="AH6" s="298"/>
      <c r="AI6" s="304"/>
      <c r="AJ6" s="361" t="s">
        <v>46</v>
      </c>
      <c r="AK6" s="362"/>
      <c r="AL6" s="363"/>
      <c r="AM6" s="346"/>
      <c r="AN6" s="137" t="s">
        <v>46</v>
      </c>
      <c r="AO6" s="365" t="s">
        <v>46</v>
      </c>
      <c r="AP6" s="298"/>
      <c r="AQ6" s="304"/>
      <c r="AR6" s="365" t="s">
        <v>46</v>
      </c>
      <c r="AS6" s="298"/>
      <c r="AT6" s="298"/>
      <c r="AU6" s="298"/>
      <c r="AV6" s="304"/>
      <c r="AW6" s="138" t="s">
        <v>46</v>
      </c>
      <c r="AX6" s="365" t="s">
        <v>46</v>
      </c>
      <c r="AY6" s="304"/>
      <c r="AZ6" s="365" t="s">
        <v>46</v>
      </c>
      <c r="BA6" s="323"/>
      <c r="BB6" s="346"/>
      <c r="BC6" s="305" t="s">
        <v>46</v>
      </c>
      <c r="BD6" s="298"/>
      <c r="BE6" s="298"/>
      <c r="BF6" s="304"/>
      <c r="BG6" s="376" t="s">
        <v>46</v>
      </c>
      <c r="BH6" s="298"/>
      <c r="BI6" s="298"/>
      <c r="BJ6" s="298"/>
      <c r="BK6" s="298"/>
      <c r="BL6" s="298"/>
      <c r="BM6" s="298"/>
      <c r="BN6" s="310"/>
      <c r="BO6" s="292"/>
      <c r="BP6" s="295"/>
    </row>
    <row r="7" spans="1:68" ht="15.75" customHeight="1">
      <c r="A7" s="301"/>
      <c r="B7" s="301"/>
      <c r="C7" s="313"/>
      <c r="D7" s="319" t="s">
        <v>47</v>
      </c>
      <c r="E7" s="330" t="s">
        <v>48</v>
      </c>
      <c r="F7" s="330" t="s">
        <v>49</v>
      </c>
      <c r="G7" s="330" t="s">
        <v>50</v>
      </c>
      <c r="H7" s="330" t="s">
        <v>51</v>
      </c>
      <c r="I7" s="330" t="s">
        <v>52</v>
      </c>
      <c r="J7" s="330" t="s">
        <v>53</v>
      </c>
      <c r="K7" s="330" t="s">
        <v>54</v>
      </c>
      <c r="L7" s="333" t="s">
        <v>55</v>
      </c>
      <c r="M7" s="328"/>
      <c r="N7" s="325" t="s">
        <v>56</v>
      </c>
      <c r="O7" s="326" t="s">
        <v>57</v>
      </c>
      <c r="P7" s="326" t="s">
        <v>58</v>
      </c>
      <c r="Q7" s="326" t="s">
        <v>59</v>
      </c>
      <c r="R7" s="326" t="s">
        <v>60</v>
      </c>
      <c r="S7" s="348" t="s">
        <v>61</v>
      </c>
      <c r="T7" s="346"/>
      <c r="U7" s="353" t="s">
        <v>62</v>
      </c>
      <c r="V7" s="354"/>
      <c r="W7" s="354"/>
      <c r="X7" s="354"/>
      <c r="Y7" s="354"/>
      <c r="Z7" s="354"/>
      <c r="AA7" s="354"/>
      <c r="AB7" s="354"/>
      <c r="AC7" s="355"/>
      <c r="AD7" s="367" t="s">
        <v>63</v>
      </c>
      <c r="AE7" s="367"/>
      <c r="AF7" s="354" t="s">
        <v>64</v>
      </c>
      <c r="AG7" s="298"/>
      <c r="AH7" s="304"/>
      <c r="AI7" s="340" t="s">
        <v>65</v>
      </c>
      <c r="AJ7" s="356" t="s">
        <v>66</v>
      </c>
      <c r="AK7" s="357"/>
      <c r="AL7" s="357"/>
      <c r="AM7" s="346"/>
      <c r="AN7" s="377" t="s">
        <v>67</v>
      </c>
      <c r="AO7" s="366" t="s">
        <v>68</v>
      </c>
      <c r="AP7" s="366" t="s">
        <v>69</v>
      </c>
      <c r="AQ7" s="366" t="s">
        <v>70</v>
      </c>
      <c r="AR7" s="366" t="s">
        <v>71</v>
      </c>
      <c r="AS7" s="366" t="s">
        <v>72</v>
      </c>
      <c r="AT7" s="366" t="s">
        <v>73</v>
      </c>
      <c r="AU7" s="366" t="s">
        <v>304</v>
      </c>
      <c r="AV7" s="366" t="s">
        <v>305</v>
      </c>
      <c r="AW7" s="366" t="s">
        <v>74</v>
      </c>
      <c r="AX7" s="366" t="s">
        <v>75</v>
      </c>
      <c r="AY7" s="366" t="s">
        <v>76</v>
      </c>
      <c r="AZ7" s="366" t="s">
        <v>77</v>
      </c>
      <c r="BA7" s="372" t="s">
        <v>78</v>
      </c>
      <c r="BB7" s="346"/>
      <c r="BC7" s="306" t="s">
        <v>79</v>
      </c>
      <c r="BD7" s="300" t="s">
        <v>80</v>
      </c>
      <c r="BE7" s="300" t="s">
        <v>81</v>
      </c>
      <c r="BF7" s="300" t="s">
        <v>82</v>
      </c>
      <c r="BG7" s="300" t="s">
        <v>83</v>
      </c>
      <c r="BH7" s="300" t="s">
        <v>84</v>
      </c>
      <c r="BI7" s="300" t="s">
        <v>85</v>
      </c>
      <c r="BJ7" s="312" t="s">
        <v>86</v>
      </c>
      <c r="BK7" s="312" t="s">
        <v>309</v>
      </c>
      <c r="BL7" s="312" t="s">
        <v>310</v>
      </c>
      <c r="BM7" s="312" t="s">
        <v>311</v>
      </c>
      <c r="BN7" s="310"/>
      <c r="BO7" s="292"/>
      <c r="BP7" s="295"/>
    </row>
    <row r="8" spans="1:68" ht="15.75" customHeight="1">
      <c r="A8" s="301"/>
      <c r="B8" s="301"/>
      <c r="C8" s="313"/>
      <c r="D8" s="307"/>
      <c r="E8" s="301"/>
      <c r="F8" s="301"/>
      <c r="G8" s="301"/>
      <c r="H8" s="301"/>
      <c r="I8" s="301"/>
      <c r="J8" s="301"/>
      <c r="K8" s="301"/>
      <c r="L8" s="334"/>
      <c r="M8" s="328"/>
      <c r="N8" s="307"/>
      <c r="O8" s="301"/>
      <c r="P8" s="301"/>
      <c r="Q8" s="301"/>
      <c r="R8" s="301"/>
      <c r="S8" s="334"/>
      <c r="T8" s="346"/>
      <c r="U8" s="343" t="s">
        <v>87</v>
      </c>
      <c r="V8" s="344" t="s">
        <v>88</v>
      </c>
      <c r="W8" s="344" t="s">
        <v>89</v>
      </c>
      <c r="X8" s="350" t="s">
        <v>90</v>
      </c>
      <c r="Y8" s="298"/>
      <c r="Z8" s="304"/>
      <c r="AA8" s="344" t="s">
        <v>91</v>
      </c>
      <c r="AB8" s="344" t="s">
        <v>92</v>
      </c>
      <c r="AC8" s="351" t="s">
        <v>300</v>
      </c>
      <c r="AD8" s="368" t="s">
        <v>301</v>
      </c>
      <c r="AE8" s="369" t="s">
        <v>302</v>
      </c>
      <c r="AF8" s="344" t="s">
        <v>87</v>
      </c>
      <c r="AG8" s="344" t="s">
        <v>88</v>
      </c>
      <c r="AH8" s="344" t="s">
        <v>89</v>
      </c>
      <c r="AI8" s="341"/>
      <c r="AJ8" s="344" t="s">
        <v>87</v>
      </c>
      <c r="AK8" s="344" t="s">
        <v>88</v>
      </c>
      <c r="AL8" s="344" t="s">
        <v>89</v>
      </c>
      <c r="AM8" s="346"/>
      <c r="AN8" s="307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34"/>
      <c r="BB8" s="346"/>
      <c r="BC8" s="307"/>
      <c r="BD8" s="301"/>
      <c r="BE8" s="301"/>
      <c r="BF8" s="301"/>
      <c r="BG8" s="301"/>
      <c r="BH8" s="301"/>
      <c r="BI8" s="301"/>
      <c r="BJ8" s="313"/>
      <c r="BK8" s="313"/>
      <c r="BL8" s="313"/>
      <c r="BM8" s="313"/>
      <c r="BN8" s="310"/>
      <c r="BO8" s="292"/>
      <c r="BP8" s="295"/>
    </row>
    <row r="9" spans="1:68" ht="15.75" customHeight="1">
      <c r="A9" s="302"/>
      <c r="B9" s="302"/>
      <c r="C9" s="314"/>
      <c r="D9" s="308"/>
      <c r="E9" s="302"/>
      <c r="F9" s="302"/>
      <c r="G9" s="302"/>
      <c r="H9" s="302"/>
      <c r="I9" s="302"/>
      <c r="J9" s="302"/>
      <c r="K9" s="302"/>
      <c r="L9" s="335"/>
      <c r="M9" s="329"/>
      <c r="N9" s="308"/>
      <c r="O9" s="302"/>
      <c r="P9" s="302"/>
      <c r="Q9" s="302"/>
      <c r="R9" s="302"/>
      <c r="S9" s="335"/>
      <c r="T9" s="347"/>
      <c r="U9" s="308"/>
      <c r="V9" s="302"/>
      <c r="W9" s="302"/>
      <c r="X9" s="126">
        <v>4.0999999999999996</v>
      </c>
      <c r="Y9" s="126">
        <v>4.2</v>
      </c>
      <c r="Z9" s="126">
        <v>4.3</v>
      </c>
      <c r="AA9" s="302"/>
      <c r="AB9" s="302"/>
      <c r="AC9" s="352"/>
      <c r="AD9" s="352"/>
      <c r="AE9" s="370"/>
      <c r="AF9" s="302"/>
      <c r="AG9" s="302"/>
      <c r="AH9" s="302"/>
      <c r="AI9" s="342"/>
      <c r="AJ9" s="302"/>
      <c r="AK9" s="302"/>
      <c r="AL9" s="302"/>
      <c r="AM9" s="347"/>
      <c r="AN9" s="308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35"/>
      <c r="BB9" s="347"/>
      <c r="BC9" s="308"/>
      <c r="BD9" s="302"/>
      <c r="BE9" s="302"/>
      <c r="BF9" s="302"/>
      <c r="BG9" s="302"/>
      <c r="BH9" s="302"/>
      <c r="BI9" s="302"/>
      <c r="BJ9" s="314"/>
      <c r="BK9" s="314"/>
      <c r="BL9" s="314"/>
      <c r="BM9" s="314"/>
      <c r="BN9" s="311"/>
      <c r="BO9" s="293"/>
      <c r="BP9" s="296"/>
    </row>
    <row r="10" spans="1:68" ht="15.75" customHeight="1">
      <c r="A10" s="127">
        <v>1</v>
      </c>
      <c r="B10" s="128">
        <f>IF(นักเรียน!B6="","",นักเรียน!B6)</f>
        <v>18574</v>
      </c>
      <c r="C10" s="252" t="str">
        <f>IF(นักเรียน!C6="","",นักเรียน!C6)</f>
        <v>นายอานนท์ คารมหวาน</v>
      </c>
      <c r="D10" s="253"/>
      <c r="E10" s="131"/>
      <c r="F10" s="131"/>
      <c r="G10" s="131"/>
      <c r="H10" s="131"/>
      <c r="I10" s="131"/>
      <c r="J10" s="131"/>
      <c r="K10" s="131"/>
      <c r="L10" s="131"/>
      <c r="M10" s="133" t="e">
        <f>MODE(D10:L10)</f>
        <v>#N/A</v>
      </c>
      <c r="N10" s="130"/>
      <c r="O10" s="131"/>
      <c r="P10" s="131"/>
      <c r="Q10" s="131"/>
      <c r="R10" s="131"/>
      <c r="S10" s="132"/>
      <c r="T10" s="133" t="e">
        <f>MODE(M10:S10)</f>
        <v>#N/A</v>
      </c>
      <c r="U10" s="130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55"/>
      <c r="AK10" s="155"/>
      <c r="AL10" s="132"/>
      <c r="AM10" s="133" t="e">
        <f>MODE(U10:AL10)</f>
        <v>#N/A</v>
      </c>
      <c r="AN10" s="130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3" t="e">
        <f>MODE(AN10:BA10)</f>
        <v>#N/A</v>
      </c>
      <c r="BC10" s="130"/>
      <c r="BD10" s="131"/>
      <c r="BE10" s="131"/>
      <c r="BF10" s="131"/>
      <c r="BG10" s="131"/>
      <c r="BH10" s="131"/>
      <c r="BI10" s="131"/>
      <c r="BJ10" s="155"/>
      <c r="BK10" s="155"/>
      <c r="BL10" s="155"/>
      <c r="BM10" s="155"/>
      <c r="BN10" s="233" t="e">
        <f>MODE(BC10:BM10)</f>
        <v>#N/A</v>
      </c>
      <c r="BO10" s="237" t="e">
        <f>MODE(M10,T10,AM10,BB10,BN10)</f>
        <v>#N/A</v>
      </c>
      <c r="BP10" s="236" t="e">
        <f t="shared" ref="BP10:BP31" si="0">IF(BO10="","",IF(BO10=3,"ดีเยี่ยม",IF(BO10=2,"ดี",IF(BO10=1,"พอใช้","ปรับปรุง"))))</f>
        <v>#N/A</v>
      </c>
    </row>
    <row r="11" spans="1:68" ht="15.75" customHeight="1">
      <c r="A11" s="127">
        <v>2</v>
      </c>
      <c r="B11" s="128">
        <f>IF(นักเรียน!B7="","",นักเรียน!B7)</f>
        <v>18575</v>
      </c>
      <c r="C11" s="252" t="str">
        <f>IF(นักเรียน!C7="","",นักเรียน!C7)</f>
        <v>นายอานุภาพ  ปรีทรัพย์</v>
      </c>
      <c r="D11" s="130"/>
      <c r="E11" s="131"/>
      <c r="F11" s="131"/>
      <c r="G11" s="131"/>
      <c r="H11" s="131"/>
      <c r="I11" s="131"/>
      <c r="J11" s="131"/>
      <c r="K11" s="131"/>
      <c r="L11" s="132"/>
      <c r="M11" s="133" t="e">
        <f>MODE(D11:L11)</f>
        <v>#N/A</v>
      </c>
      <c r="N11" s="130"/>
      <c r="O11" s="131"/>
      <c r="P11" s="131"/>
      <c r="Q11" s="131"/>
      <c r="R11" s="131"/>
      <c r="S11" s="132"/>
      <c r="T11" s="133" t="e">
        <f t="shared" ref="T11:T45" si="1">MODE(M11:S11)</f>
        <v>#N/A</v>
      </c>
      <c r="U11" s="130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55"/>
      <c r="AK11" s="155"/>
      <c r="AL11" s="132"/>
      <c r="AM11" s="133" t="e">
        <f t="shared" ref="AM11:AM45" si="2">MODE(U11:AL11)</f>
        <v>#N/A</v>
      </c>
      <c r="AN11" s="130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133" t="e">
        <f t="shared" ref="BB11:BB45" si="3">MODE(AN11:BA11)</f>
        <v>#N/A</v>
      </c>
      <c r="BC11" s="130"/>
      <c r="BD11" s="131"/>
      <c r="BE11" s="131"/>
      <c r="BF11" s="131"/>
      <c r="BG11" s="131"/>
      <c r="BH11" s="131"/>
      <c r="BI11" s="131"/>
      <c r="BJ11" s="155"/>
      <c r="BK11" s="155"/>
      <c r="BL11" s="155"/>
      <c r="BM11" s="155"/>
      <c r="BN11" s="233" t="e">
        <f t="shared" ref="BN11:BN31" si="4">MODE(BC11:BM11)</f>
        <v>#N/A</v>
      </c>
      <c r="BO11" s="237" t="e">
        <f t="shared" ref="BO11:BO31" si="5">MODE(M11,T11,AM11,BB11,BN11)</f>
        <v>#N/A</v>
      </c>
      <c r="BP11" s="236" t="e">
        <f t="shared" si="0"/>
        <v>#N/A</v>
      </c>
    </row>
    <row r="12" spans="1:68" ht="15.75" customHeight="1">
      <c r="A12" s="127">
        <v>3</v>
      </c>
      <c r="B12" s="128">
        <f>IF(นักเรียน!B8="","",นักเรียน!B8)</f>
        <v>18645</v>
      </c>
      <c r="C12" s="129" t="str">
        <f>IF(นักเรียน!C8="","",นักเรียน!C8)</f>
        <v>นายธนโชค ดอนประจง</v>
      </c>
      <c r="D12" s="130"/>
      <c r="E12" s="131"/>
      <c r="F12" s="131"/>
      <c r="G12" s="131"/>
      <c r="H12" s="131"/>
      <c r="I12" s="131"/>
      <c r="J12" s="131"/>
      <c r="K12" s="131"/>
      <c r="L12" s="132"/>
      <c r="M12" s="133" t="e">
        <f t="shared" ref="M12:M45" si="6">MODE(D12:L12)</f>
        <v>#N/A</v>
      </c>
      <c r="N12" s="130"/>
      <c r="O12" s="131"/>
      <c r="P12" s="131"/>
      <c r="Q12" s="131"/>
      <c r="R12" s="131"/>
      <c r="S12" s="132"/>
      <c r="T12" s="133" t="e">
        <f t="shared" si="1"/>
        <v>#N/A</v>
      </c>
      <c r="U12" s="130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55"/>
      <c r="AK12" s="155"/>
      <c r="AL12" s="132"/>
      <c r="AM12" s="133" t="e">
        <f t="shared" si="2"/>
        <v>#N/A</v>
      </c>
      <c r="AN12" s="130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2"/>
      <c r="BB12" s="133" t="e">
        <f t="shared" si="3"/>
        <v>#N/A</v>
      </c>
      <c r="BC12" s="130"/>
      <c r="BD12" s="131"/>
      <c r="BE12" s="131"/>
      <c r="BF12" s="131"/>
      <c r="BG12" s="131"/>
      <c r="BH12" s="131"/>
      <c r="BI12" s="131"/>
      <c r="BJ12" s="155"/>
      <c r="BK12" s="155"/>
      <c r="BL12" s="155"/>
      <c r="BM12" s="155"/>
      <c r="BN12" s="233" t="e">
        <f t="shared" si="4"/>
        <v>#N/A</v>
      </c>
      <c r="BO12" s="237" t="e">
        <f t="shared" si="5"/>
        <v>#N/A</v>
      </c>
      <c r="BP12" s="236" t="e">
        <f t="shared" si="0"/>
        <v>#N/A</v>
      </c>
    </row>
    <row r="13" spans="1:68" ht="15.75" customHeight="1">
      <c r="A13" s="127">
        <v>4</v>
      </c>
      <c r="B13" s="128">
        <f>IF(นักเรียน!B9="","",นักเรียน!B9)</f>
        <v>18663</v>
      </c>
      <c r="C13" s="129" t="str">
        <f>IF(นักเรียน!C9="","",นักเรียน!C9)</f>
        <v>นางสาวปาณิสรา รองทอง</v>
      </c>
      <c r="D13" s="130"/>
      <c r="E13" s="131"/>
      <c r="F13" s="131"/>
      <c r="G13" s="131"/>
      <c r="H13" s="131"/>
      <c r="I13" s="131"/>
      <c r="J13" s="131"/>
      <c r="K13" s="131"/>
      <c r="L13" s="132"/>
      <c r="M13" s="133" t="e">
        <f t="shared" si="6"/>
        <v>#N/A</v>
      </c>
      <c r="N13" s="130"/>
      <c r="O13" s="131"/>
      <c r="P13" s="131"/>
      <c r="Q13" s="131"/>
      <c r="R13" s="131"/>
      <c r="S13" s="132"/>
      <c r="T13" s="133" t="e">
        <f t="shared" si="1"/>
        <v>#N/A</v>
      </c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55"/>
      <c r="AK13" s="155"/>
      <c r="AL13" s="132"/>
      <c r="AM13" s="133" t="e">
        <f t="shared" si="2"/>
        <v>#N/A</v>
      </c>
      <c r="AN13" s="130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2"/>
      <c r="BB13" s="133" t="e">
        <f t="shared" si="3"/>
        <v>#N/A</v>
      </c>
      <c r="BC13" s="130"/>
      <c r="BD13" s="131"/>
      <c r="BE13" s="131"/>
      <c r="BF13" s="131"/>
      <c r="BG13" s="131"/>
      <c r="BH13" s="131"/>
      <c r="BI13" s="131"/>
      <c r="BJ13" s="155"/>
      <c r="BK13" s="155"/>
      <c r="BL13" s="155"/>
      <c r="BM13" s="155"/>
      <c r="BN13" s="233" t="e">
        <f t="shared" si="4"/>
        <v>#N/A</v>
      </c>
      <c r="BO13" s="237" t="e">
        <f t="shared" si="5"/>
        <v>#N/A</v>
      </c>
      <c r="BP13" s="236" t="e">
        <f t="shared" si="0"/>
        <v>#N/A</v>
      </c>
    </row>
    <row r="14" spans="1:68" ht="15.75" customHeight="1">
      <c r="A14" s="127">
        <v>5</v>
      </c>
      <c r="B14" s="128">
        <f>IF(นักเรียน!B10="","",นักเรียน!B10)</f>
        <v>18671</v>
      </c>
      <c r="C14" s="129" t="str">
        <f>IF(นักเรียน!C10="","",นักเรียน!C10)</f>
        <v>นางสาววิลาวัลย์  จันทร์โรรุณ</v>
      </c>
      <c r="D14" s="130"/>
      <c r="E14" s="131"/>
      <c r="F14" s="131"/>
      <c r="G14" s="131"/>
      <c r="H14" s="131"/>
      <c r="I14" s="131"/>
      <c r="J14" s="131"/>
      <c r="K14" s="131"/>
      <c r="L14" s="132"/>
      <c r="M14" s="133" t="e">
        <f t="shared" si="6"/>
        <v>#N/A</v>
      </c>
      <c r="N14" s="130"/>
      <c r="O14" s="131"/>
      <c r="P14" s="131"/>
      <c r="Q14" s="131"/>
      <c r="R14" s="131"/>
      <c r="S14" s="132"/>
      <c r="T14" s="133" t="e">
        <f t="shared" si="1"/>
        <v>#N/A</v>
      </c>
      <c r="U14" s="130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55"/>
      <c r="AK14" s="155"/>
      <c r="AL14" s="132"/>
      <c r="AM14" s="133" t="e">
        <f t="shared" si="2"/>
        <v>#N/A</v>
      </c>
      <c r="AN14" s="130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2"/>
      <c r="BB14" s="133" t="e">
        <f t="shared" si="3"/>
        <v>#N/A</v>
      </c>
      <c r="BC14" s="130"/>
      <c r="BD14" s="131"/>
      <c r="BE14" s="131"/>
      <c r="BF14" s="131"/>
      <c r="BG14" s="131"/>
      <c r="BH14" s="131"/>
      <c r="BI14" s="131"/>
      <c r="BJ14" s="155"/>
      <c r="BK14" s="155"/>
      <c r="BL14" s="155"/>
      <c r="BM14" s="155"/>
      <c r="BN14" s="233" t="e">
        <f t="shared" si="4"/>
        <v>#N/A</v>
      </c>
      <c r="BO14" s="237" t="e">
        <f t="shared" si="5"/>
        <v>#N/A</v>
      </c>
      <c r="BP14" s="236" t="e">
        <f t="shared" si="0"/>
        <v>#N/A</v>
      </c>
    </row>
    <row r="15" spans="1:68" ht="15.75" customHeight="1">
      <c r="A15" s="127">
        <v>6</v>
      </c>
      <c r="B15" s="128">
        <f>IF(นักเรียน!B11="","",นักเรียน!B11)</f>
        <v>18682</v>
      </c>
      <c r="C15" s="129" t="str">
        <f>IF(นักเรียน!C11="","",นักเรียน!C11)</f>
        <v>นายณัฐวุฒิ อุบลลา</v>
      </c>
      <c r="D15" s="130"/>
      <c r="E15" s="131"/>
      <c r="F15" s="131"/>
      <c r="G15" s="131"/>
      <c r="H15" s="131"/>
      <c r="I15" s="131"/>
      <c r="J15" s="131"/>
      <c r="K15" s="131"/>
      <c r="L15" s="132"/>
      <c r="M15" s="133" t="e">
        <f t="shared" si="6"/>
        <v>#N/A</v>
      </c>
      <c r="N15" s="130"/>
      <c r="O15" s="131"/>
      <c r="P15" s="131"/>
      <c r="Q15" s="131"/>
      <c r="R15" s="131"/>
      <c r="S15" s="132"/>
      <c r="T15" s="133" t="e">
        <f t="shared" si="1"/>
        <v>#N/A</v>
      </c>
      <c r="U15" s="130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55"/>
      <c r="AK15" s="155"/>
      <c r="AL15" s="132"/>
      <c r="AM15" s="133" t="e">
        <f t="shared" si="2"/>
        <v>#N/A</v>
      </c>
      <c r="AN15" s="130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2"/>
      <c r="BB15" s="133" t="e">
        <f t="shared" si="3"/>
        <v>#N/A</v>
      </c>
      <c r="BC15" s="130"/>
      <c r="BD15" s="131"/>
      <c r="BE15" s="131"/>
      <c r="BF15" s="131"/>
      <c r="BG15" s="131"/>
      <c r="BH15" s="131"/>
      <c r="BI15" s="131"/>
      <c r="BJ15" s="155"/>
      <c r="BK15" s="155"/>
      <c r="BL15" s="155"/>
      <c r="BM15" s="155"/>
      <c r="BN15" s="233" t="e">
        <f t="shared" si="4"/>
        <v>#N/A</v>
      </c>
      <c r="BO15" s="237" t="e">
        <f t="shared" si="5"/>
        <v>#N/A</v>
      </c>
      <c r="BP15" s="236" t="e">
        <f t="shared" si="0"/>
        <v>#N/A</v>
      </c>
    </row>
    <row r="16" spans="1:68" ht="15.75" customHeight="1">
      <c r="A16" s="127">
        <v>7</v>
      </c>
      <c r="B16" s="128">
        <f>IF(นักเรียน!B12="","",นักเรียน!B12)</f>
        <v>18684</v>
      </c>
      <c r="C16" s="129" t="str">
        <f>IF(นักเรียน!C12="","",นักเรียน!C12)</f>
        <v>นายธนภัทร อุ่นสวิง</v>
      </c>
      <c r="D16" s="130"/>
      <c r="E16" s="131"/>
      <c r="F16" s="131"/>
      <c r="G16" s="131"/>
      <c r="H16" s="131"/>
      <c r="I16" s="131"/>
      <c r="J16" s="131"/>
      <c r="K16" s="131"/>
      <c r="L16" s="132"/>
      <c r="M16" s="133" t="e">
        <f t="shared" si="6"/>
        <v>#N/A</v>
      </c>
      <c r="N16" s="130"/>
      <c r="O16" s="131"/>
      <c r="P16" s="131"/>
      <c r="Q16" s="131"/>
      <c r="R16" s="131"/>
      <c r="S16" s="132"/>
      <c r="T16" s="133" t="e">
        <f t="shared" si="1"/>
        <v>#N/A</v>
      </c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55"/>
      <c r="AK16" s="155"/>
      <c r="AL16" s="132"/>
      <c r="AM16" s="133" t="e">
        <f t="shared" si="2"/>
        <v>#N/A</v>
      </c>
      <c r="AN16" s="130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2"/>
      <c r="BB16" s="133" t="e">
        <f t="shared" si="3"/>
        <v>#N/A</v>
      </c>
      <c r="BC16" s="130"/>
      <c r="BD16" s="131"/>
      <c r="BE16" s="131"/>
      <c r="BF16" s="131"/>
      <c r="BG16" s="131"/>
      <c r="BH16" s="131"/>
      <c r="BI16" s="131"/>
      <c r="BJ16" s="155"/>
      <c r="BK16" s="155"/>
      <c r="BL16" s="155"/>
      <c r="BM16" s="155"/>
      <c r="BN16" s="233" t="e">
        <f t="shared" si="4"/>
        <v>#N/A</v>
      </c>
      <c r="BO16" s="237" t="e">
        <f t="shared" si="5"/>
        <v>#N/A</v>
      </c>
      <c r="BP16" s="236" t="e">
        <f t="shared" si="0"/>
        <v>#N/A</v>
      </c>
    </row>
    <row r="17" spans="1:68" ht="15.75" customHeight="1">
      <c r="A17" s="127">
        <v>8</v>
      </c>
      <c r="B17" s="128">
        <f>IF(นักเรียน!B13="","",นักเรียน!B13)</f>
        <v>18716</v>
      </c>
      <c r="C17" s="129" t="str">
        <f>IF(นักเรียน!C13="","",นักเรียน!C13)</f>
        <v>นายปิญะพัฒน์  ฆารไสว</v>
      </c>
      <c r="D17" s="130"/>
      <c r="E17" s="131"/>
      <c r="F17" s="131"/>
      <c r="G17" s="131"/>
      <c r="H17" s="131"/>
      <c r="I17" s="131"/>
      <c r="J17" s="131"/>
      <c r="K17" s="131"/>
      <c r="L17" s="132"/>
      <c r="M17" s="133" t="e">
        <f t="shared" si="6"/>
        <v>#N/A</v>
      </c>
      <c r="N17" s="130"/>
      <c r="O17" s="131"/>
      <c r="P17" s="131"/>
      <c r="Q17" s="131"/>
      <c r="R17" s="131"/>
      <c r="S17" s="132"/>
      <c r="T17" s="133" t="e">
        <f t="shared" si="1"/>
        <v>#N/A</v>
      </c>
      <c r="U17" s="130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55"/>
      <c r="AK17" s="155"/>
      <c r="AL17" s="132"/>
      <c r="AM17" s="133" t="e">
        <f t="shared" si="2"/>
        <v>#N/A</v>
      </c>
      <c r="AN17" s="130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2"/>
      <c r="BB17" s="133" t="e">
        <f t="shared" si="3"/>
        <v>#N/A</v>
      </c>
      <c r="BC17" s="130"/>
      <c r="BD17" s="131"/>
      <c r="BE17" s="131"/>
      <c r="BF17" s="131"/>
      <c r="BG17" s="131"/>
      <c r="BH17" s="131"/>
      <c r="BI17" s="131"/>
      <c r="BJ17" s="155"/>
      <c r="BK17" s="155"/>
      <c r="BL17" s="155"/>
      <c r="BM17" s="155"/>
      <c r="BN17" s="233" t="e">
        <f t="shared" si="4"/>
        <v>#N/A</v>
      </c>
      <c r="BO17" s="237" t="e">
        <f t="shared" si="5"/>
        <v>#N/A</v>
      </c>
      <c r="BP17" s="236" t="e">
        <f t="shared" si="0"/>
        <v>#N/A</v>
      </c>
    </row>
    <row r="18" spans="1:68" ht="15.75" customHeight="1">
      <c r="A18" s="127">
        <v>9</v>
      </c>
      <c r="B18" s="128">
        <f>IF(นักเรียน!B14="","",นักเรียน!B14)</f>
        <v>18730</v>
      </c>
      <c r="C18" s="129" t="str">
        <f>IF(นักเรียน!C14="","",นักเรียน!C14)</f>
        <v>นายอนุสรณ์ คำสถิต</v>
      </c>
      <c r="D18" s="130"/>
      <c r="E18" s="131"/>
      <c r="F18" s="131"/>
      <c r="G18" s="131"/>
      <c r="H18" s="131"/>
      <c r="I18" s="131"/>
      <c r="J18" s="131"/>
      <c r="K18" s="131"/>
      <c r="L18" s="132"/>
      <c r="M18" s="133" t="e">
        <f t="shared" si="6"/>
        <v>#N/A</v>
      </c>
      <c r="N18" s="130"/>
      <c r="O18" s="131"/>
      <c r="P18" s="131"/>
      <c r="Q18" s="131"/>
      <c r="R18" s="131"/>
      <c r="S18" s="132"/>
      <c r="T18" s="133" t="e">
        <f t="shared" si="1"/>
        <v>#N/A</v>
      </c>
      <c r="U18" s="130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55"/>
      <c r="AK18" s="155"/>
      <c r="AL18" s="132"/>
      <c r="AM18" s="133" t="e">
        <f t="shared" si="2"/>
        <v>#N/A</v>
      </c>
      <c r="AN18" s="130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3" t="e">
        <f t="shared" si="3"/>
        <v>#N/A</v>
      </c>
      <c r="BC18" s="130"/>
      <c r="BD18" s="131"/>
      <c r="BE18" s="131"/>
      <c r="BF18" s="131"/>
      <c r="BG18" s="131"/>
      <c r="BH18" s="131"/>
      <c r="BI18" s="131"/>
      <c r="BJ18" s="155"/>
      <c r="BK18" s="155"/>
      <c r="BL18" s="155"/>
      <c r="BM18" s="155"/>
      <c r="BN18" s="233" t="e">
        <f t="shared" si="4"/>
        <v>#N/A</v>
      </c>
      <c r="BO18" s="237" t="e">
        <f t="shared" si="5"/>
        <v>#N/A</v>
      </c>
      <c r="BP18" s="236" t="e">
        <f t="shared" si="0"/>
        <v>#N/A</v>
      </c>
    </row>
    <row r="19" spans="1:68" ht="15.75" customHeight="1">
      <c r="A19" s="127">
        <v>10</v>
      </c>
      <c r="B19" s="128">
        <f>IF(นักเรียน!B15="","",นักเรียน!B15)</f>
        <v>18739</v>
      </c>
      <c r="C19" s="129" t="str">
        <f>IF(นักเรียน!C15="","",นักเรียน!C15)</f>
        <v>นางสาววรัทยา  หัสวงศ์</v>
      </c>
      <c r="D19" s="130"/>
      <c r="E19" s="131"/>
      <c r="F19" s="131"/>
      <c r="G19" s="131"/>
      <c r="H19" s="131"/>
      <c r="I19" s="131"/>
      <c r="J19" s="131"/>
      <c r="K19" s="131"/>
      <c r="L19" s="132"/>
      <c r="M19" s="133" t="e">
        <f t="shared" si="6"/>
        <v>#N/A</v>
      </c>
      <c r="N19" s="130"/>
      <c r="O19" s="131"/>
      <c r="P19" s="131"/>
      <c r="Q19" s="131"/>
      <c r="R19" s="131"/>
      <c r="S19" s="132"/>
      <c r="T19" s="133" t="e">
        <f t="shared" si="1"/>
        <v>#N/A</v>
      </c>
      <c r="U19" s="130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55"/>
      <c r="AK19" s="155"/>
      <c r="AL19" s="132"/>
      <c r="AM19" s="133" t="e">
        <f t="shared" si="2"/>
        <v>#N/A</v>
      </c>
      <c r="AN19" s="130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2"/>
      <c r="BB19" s="133" t="e">
        <f t="shared" si="3"/>
        <v>#N/A</v>
      </c>
      <c r="BC19" s="130"/>
      <c r="BD19" s="131"/>
      <c r="BE19" s="131"/>
      <c r="BF19" s="131"/>
      <c r="BG19" s="131"/>
      <c r="BH19" s="131"/>
      <c r="BI19" s="131"/>
      <c r="BJ19" s="155"/>
      <c r="BK19" s="155"/>
      <c r="BL19" s="155"/>
      <c r="BM19" s="155"/>
      <c r="BN19" s="233" t="e">
        <f t="shared" si="4"/>
        <v>#N/A</v>
      </c>
      <c r="BO19" s="237" t="e">
        <f t="shared" si="5"/>
        <v>#N/A</v>
      </c>
      <c r="BP19" s="236" t="e">
        <f t="shared" si="0"/>
        <v>#N/A</v>
      </c>
    </row>
    <row r="20" spans="1:68" ht="15.75" customHeight="1">
      <c r="A20" s="127">
        <v>11</v>
      </c>
      <c r="B20" s="128">
        <f>IF(นักเรียน!B16="","",นักเรียน!B16)</f>
        <v>18758</v>
      </c>
      <c r="C20" s="129" t="str">
        <f>IF(นักเรียน!C16="","",นักเรียน!C16)</f>
        <v>นายภานุวัฒน์  กลางสวัสดิ์</v>
      </c>
      <c r="D20" s="130"/>
      <c r="E20" s="131"/>
      <c r="F20" s="131"/>
      <c r="G20" s="131"/>
      <c r="H20" s="131"/>
      <c r="I20" s="131"/>
      <c r="J20" s="131"/>
      <c r="K20" s="131"/>
      <c r="L20" s="132"/>
      <c r="M20" s="133" t="e">
        <f t="shared" si="6"/>
        <v>#N/A</v>
      </c>
      <c r="N20" s="130"/>
      <c r="O20" s="131"/>
      <c r="P20" s="131"/>
      <c r="Q20" s="131"/>
      <c r="R20" s="131"/>
      <c r="S20" s="132"/>
      <c r="T20" s="133" t="e">
        <f t="shared" si="1"/>
        <v>#N/A</v>
      </c>
      <c r="U20" s="130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55"/>
      <c r="AK20" s="155"/>
      <c r="AL20" s="132"/>
      <c r="AM20" s="133" t="e">
        <f t="shared" si="2"/>
        <v>#N/A</v>
      </c>
      <c r="AN20" s="130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2"/>
      <c r="BB20" s="133" t="e">
        <f t="shared" si="3"/>
        <v>#N/A</v>
      </c>
      <c r="BC20" s="130"/>
      <c r="BD20" s="131"/>
      <c r="BE20" s="131"/>
      <c r="BF20" s="131"/>
      <c r="BG20" s="131"/>
      <c r="BH20" s="131"/>
      <c r="BI20" s="131"/>
      <c r="BJ20" s="155"/>
      <c r="BK20" s="155"/>
      <c r="BL20" s="155"/>
      <c r="BM20" s="155"/>
      <c r="BN20" s="233" t="e">
        <f t="shared" si="4"/>
        <v>#N/A</v>
      </c>
      <c r="BO20" s="237" t="e">
        <f t="shared" si="5"/>
        <v>#N/A</v>
      </c>
      <c r="BP20" s="236" t="e">
        <f t="shared" si="0"/>
        <v>#N/A</v>
      </c>
    </row>
    <row r="21" spans="1:68" ht="15.75" customHeight="1">
      <c r="A21" s="127">
        <v>12</v>
      </c>
      <c r="B21" s="128">
        <f>IF(นักเรียน!B17="","",นักเรียน!B17)</f>
        <v>18763</v>
      </c>
      <c r="C21" s="129" t="str">
        <f>IF(นักเรียน!C17="","",นักเรียน!C17)</f>
        <v>นายอภิชาติ ภารสุวรรณ์</v>
      </c>
      <c r="D21" s="130"/>
      <c r="E21" s="131"/>
      <c r="F21" s="131"/>
      <c r="G21" s="131"/>
      <c r="H21" s="131"/>
      <c r="I21" s="131"/>
      <c r="J21" s="131"/>
      <c r="K21" s="131"/>
      <c r="L21" s="132"/>
      <c r="M21" s="133" t="e">
        <f t="shared" si="6"/>
        <v>#N/A</v>
      </c>
      <c r="N21" s="130"/>
      <c r="O21" s="131"/>
      <c r="P21" s="131"/>
      <c r="Q21" s="131"/>
      <c r="R21" s="131"/>
      <c r="S21" s="132"/>
      <c r="T21" s="133" t="e">
        <f t="shared" si="1"/>
        <v>#N/A</v>
      </c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55"/>
      <c r="AK21" s="155"/>
      <c r="AL21" s="132"/>
      <c r="AM21" s="133" t="e">
        <f t="shared" si="2"/>
        <v>#N/A</v>
      </c>
      <c r="AN21" s="130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2"/>
      <c r="BB21" s="133" t="e">
        <f t="shared" si="3"/>
        <v>#N/A</v>
      </c>
      <c r="BC21" s="130"/>
      <c r="BD21" s="131"/>
      <c r="BE21" s="131"/>
      <c r="BF21" s="131"/>
      <c r="BG21" s="131"/>
      <c r="BH21" s="131"/>
      <c r="BI21" s="131"/>
      <c r="BJ21" s="155"/>
      <c r="BK21" s="155"/>
      <c r="BL21" s="155"/>
      <c r="BM21" s="155"/>
      <c r="BN21" s="233" t="e">
        <f t="shared" si="4"/>
        <v>#N/A</v>
      </c>
      <c r="BO21" s="237" t="e">
        <f t="shared" si="5"/>
        <v>#N/A</v>
      </c>
      <c r="BP21" s="236" t="e">
        <f t="shared" si="0"/>
        <v>#N/A</v>
      </c>
    </row>
    <row r="22" spans="1:68" ht="15.75" customHeight="1">
      <c r="A22" s="127">
        <v>13</v>
      </c>
      <c r="B22" s="128">
        <f>IF(นักเรียน!B18="","",นักเรียน!B18)</f>
        <v>18792</v>
      </c>
      <c r="C22" s="129" t="str">
        <f>IF(นักเรียน!C18="","",นักเรียน!C18)</f>
        <v>นายพรพิทักษ์  พิมพะสอน</v>
      </c>
      <c r="D22" s="130"/>
      <c r="E22" s="131"/>
      <c r="F22" s="131"/>
      <c r="G22" s="131"/>
      <c r="H22" s="131"/>
      <c r="I22" s="131"/>
      <c r="J22" s="131"/>
      <c r="K22" s="131"/>
      <c r="L22" s="132"/>
      <c r="M22" s="133" t="e">
        <f t="shared" si="6"/>
        <v>#N/A</v>
      </c>
      <c r="N22" s="130"/>
      <c r="O22" s="131"/>
      <c r="P22" s="131"/>
      <c r="Q22" s="131"/>
      <c r="R22" s="131"/>
      <c r="S22" s="132"/>
      <c r="T22" s="133" t="e">
        <f t="shared" si="1"/>
        <v>#N/A</v>
      </c>
      <c r="U22" s="130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55"/>
      <c r="AK22" s="155"/>
      <c r="AL22" s="132"/>
      <c r="AM22" s="133" t="e">
        <f t="shared" si="2"/>
        <v>#N/A</v>
      </c>
      <c r="AN22" s="130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2"/>
      <c r="BB22" s="133" t="e">
        <f t="shared" si="3"/>
        <v>#N/A</v>
      </c>
      <c r="BC22" s="130"/>
      <c r="BD22" s="131"/>
      <c r="BE22" s="131"/>
      <c r="BF22" s="131"/>
      <c r="BG22" s="131"/>
      <c r="BH22" s="131"/>
      <c r="BI22" s="131"/>
      <c r="BJ22" s="155"/>
      <c r="BK22" s="155"/>
      <c r="BL22" s="155"/>
      <c r="BM22" s="155"/>
      <c r="BN22" s="233" t="e">
        <f t="shared" si="4"/>
        <v>#N/A</v>
      </c>
      <c r="BO22" s="237" t="e">
        <f t="shared" si="5"/>
        <v>#N/A</v>
      </c>
      <c r="BP22" s="236" t="e">
        <f t="shared" si="0"/>
        <v>#N/A</v>
      </c>
    </row>
    <row r="23" spans="1:68" ht="15.75" customHeight="1">
      <c r="A23" s="127">
        <v>14</v>
      </c>
      <c r="B23" s="128">
        <f>IF(นักเรียน!B19="","",นักเรียน!B19)</f>
        <v>18798</v>
      </c>
      <c r="C23" s="129" t="str">
        <f>IF(นักเรียน!C19="","",นักเรียน!C19)</f>
        <v>นายเสฏฐวุฒิ  ไชยนามล</v>
      </c>
      <c r="D23" s="130"/>
      <c r="E23" s="131"/>
      <c r="F23" s="131"/>
      <c r="G23" s="131"/>
      <c r="H23" s="131"/>
      <c r="I23" s="131"/>
      <c r="J23" s="131"/>
      <c r="K23" s="131"/>
      <c r="L23" s="132"/>
      <c r="M23" s="133" t="e">
        <f t="shared" si="6"/>
        <v>#N/A</v>
      </c>
      <c r="N23" s="130"/>
      <c r="O23" s="131"/>
      <c r="P23" s="131"/>
      <c r="Q23" s="131"/>
      <c r="R23" s="131"/>
      <c r="S23" s="132"/>
      <c r="T23" s="133" t="e">
        <f t="shared" si="1"/>
        <v>#N/A</v>
      </c>
      <c r="U23" s="130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55"/>
      <c r="AK23" s="155"/>
      <c r="AL23" s="132"/>
      <c r="AM23" s="133" t="e">
        <f t="shared" si="2"/>
        <v>#N/A</v>
      </c>
      <c r="AN23" s="130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3" t="e">
        <f t="shared" si="3"/>
        <v>#N/A</v>
      </c>
      <c r="BC23" s="130"/>
      <c r="BD23" s="131"/>
      <c r="BE23" s="131"/>
      <c r="BF23" s="131"/>
      <c r="BG23" s="131"/>
      <c r="BH23" s="131"/>
      <c r="BI23" s="131"/>
      <c r="BJ23" s="155"/>
      <c r="BK23" s="155"/>
      <c r="BL23" s="155"/>
      <c r="BM23" s="155"/>
      <c r="BN23" s="233" t="e">
        <f t="shared" si="4"/>
        <v>#N/A</v>
      </c>
      <c r="BO23" s="237" t="e">
        <f t="shared" si="5"/>
        <v>#N/A</v>
      </c>
      <c r="BP23" s="236" t="e">
        <f t="shared" si="0"/>
        <v>#N/A</v>
      </c>
    </row>
    <row r="24" spans="1:68" ht="15.75" customHeight="1">
      <c r="A24" s="127">
        <v>15</v>
      </c>
      <c r="B24" s="128">
        <f>IF(นักเรียน!B20="","",นักเรียน!B20)</f>
        <v>18819</v>
      </c>
      <c r="C24" s="129" t="str">
        <f>IF(นักเรียน!C20="","",นักเรียน!C20)</f>
        <v>นายธีรวัฒน์  โนนทิง</v>
      </c>
      <c r="D24" s="130"/>
      <c r="E24" s="131"/>
      <c r="F24" s="131"/>
      <c r="G24" s="131"/>
      <c r="H24" s="131"/>
      <c r="I24" s="131"/>
      <c r="J24" s="131"/>
      <c r="K24" s="131"/>
      <c r="L24" s="132"/>
      <c r="M24" s="133" t="e">
        <f t="shared" si="6"/>
        <v>#N/A</v>
      </c>
      <c r="N24" s="130"/>
      <c r="O24" s="131"/>
      <c r="P24" s="131"/>
      <c r="Q24" s="131"/>
      <c r="R24" s="131"/>
      <c r="S24" s="132"/>
      <c r="T24" s="133" t="e">
        <f t="shared" si="1"/>
        <v>#N/A</v>
      </c>
      <c r="U24" s="130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55"/>
      <c r="AK24" s="155"/>
      <c r="AL24" s="132"/>
      <c r="AM24" s="133" t="e">
        <f t="shared" si="2"/>
        <v>#N/A</v>
      </c>
      <c r="AN24" s="130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2"/>
      <c r="BB24" s="133" t="e">
        <f t="shared" si="3"/>
        <v>#N/A</v>
      </c>
      <c r="BC24" s="130"/>
      <c r="BD24" s="131"/>
      <c r="BE24" s="131"/>
      <c r="BF24" s="131"/>
      <c r="BG24" s="131"/>
      <c r="BH24" s="131"/>
      <c r="BI24" s="131"/>
      <c r="BJ24" s="155"/>
      <c r="BK24" s="155"/>
      <c r="BL24" s="155"/>
      <c r="BM24" s="155"/>
      <c r="BN24" s="233" t="e">
        <f t="shared" si="4"/>
        <v>#N/A</v>
      </c>
      <c r="BO24" s="237" t="e">
        <f t="shared" si="5"/>
        <v>#N/A</v>
      </c>
      <c r="BP24" s="236" t="e">
        <f t="shared" si="0"/>
        <v>#N/A</v>
      </c>
    </row>
    <row r="25" spans="1:68" ht="15.75" customHeight="1">
      <c r="A25" s="127">
        <v>16</v>
      </c>
      <c r="B25" s="128">
        <f>IF(นักเรียน!B21="","",นักเรียน!B21)</f>
        <v>18824</v>
      </c>
      <c r="C25" s="129" t="str">
        <f>IF(นักเรียน!C21="","",นักเรียน!C21)</f>
        <v>นายพีรพัฒน์ บรรณามล</v>
      </c>
      <c r="D25" s="130"/>
      <c r="E25" s="131"/>
      <c r="F25" s="131"/>
      <c r="G25" s="131"/>
      <c r="H25" s="131"/>
      <c r="I25" s="131"/>
      <c r="J25" s="131"/>
      <c r="K25" s="131"/>
      <c r="L25" s="132"/>
      <c r="M25" s="133" t="e">
        <f t="shared" si="6"/>
        <v>#N/A</v>
      </c>
      <c r="N25" s="130"/>
      <c r="O25" s="131"/>
      <c r="P25" s="131"/>
      <c r="Q25" s="131"/>
      <c r="R25" s="131"/>
      <c r="S25" s="132"/>
      <c r="T25" s="133" t="e">
        <f t="shared" si="1"/>
        <v>#N/A</v>
      </c>
      <c r="U25" s="130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55"/>
      <c r="AK25" s="155"/>
      <c r="AL25" s="132"/>
      <c r="AM25" s="133" t="e">
        <f t="shared" si="2"/>
        <v>#N/A</v>
      </c>
      <c r="AN25" s="130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33" t="e">
        <f t="shared" si="3"/>
        <v>#N/A</v>
      </c>
      <c r="BC25" s="130"/>
      <c r="BD25" s="131"/>
      <c r="BE25" s="131"/>
      <c r="BF25" s="131"/>
      <c r="BG25" s="131"/>
      <c r="BH25" s="131"/>
      <c r="BI25" s="131"/>
      <c r="BJ25" s="155"/>
      <c r="BK25" s="155"/>
      <c r="BL25" s="155"/>
      <c r="BM25" s="155"/>
      <c r="BN25" s="233" t="e">
        <f t="shared" si="4"/>
        <v>#N/A</v>
      </c>
      <c r="BO25" s="237" t="e">
        <f t="shared" si="5"/>
        <v>#N/A</v>
      </c>
      <c r="BP25" s="236" t="e">
        <f t="shared" si="0"/>
        <v>#N/A</v>
      </c>
    </row>
    <row r="26" spans="1:68" ht="15.75" customHeight="1">
      <c r="A26" s="127">
        <v>17</v>
      </c>
      <c r="B26" s="128">
        <f>IF(นักเรียน!B22="","",นักเรียน!B22)</f>
        <v>18842</v>
      </c>
      <c r="C26" s="129" t="str">
        <f>IF(นักเรียน!C22="","",นักเรียน!C22)</f>
        <v>นางสาวสุภาภรณ์  เเสงฤทธิ์</v>
      </c>
      <c r="D26" s="130"/>
      <c r="E26" s="131"/>
      <c r="F26" s="131"/>
      <c r="G26" s="131"/>
      <c r="H26" s="131"/>
      <c r="I26" s="131"/>
      <c r="J26" s="131"/>
      <c r="K26" s="131"/>
      <c r="L26" s="132"/>
      <c r="M26" s="133" t="e">
        <f t="shared" si="6"/>
        <v>#N/A</v>
      </c>
      <c r="N26" s="130"/>
      <c r="O26" s="131"/>
      <c r="P26" s="131"/>
      <c r="Q26" s="131"/>
      <c r="R26" s="131"/>
      <c r="S26" s="132"/>
      <c r="T26" s="133" t="e">
        <f t="shared" si="1"/>
        <v>#N/A</v>
      </c>
      <c r="U26" s="130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55"/>
      <c r="AK26" s="155"/>
      <c r="AL26" s="132"/>
      <c r="AM26" s="133" t="e">
        <f t="shared" si="2"/>
        <v>#N/A</v>
      </c>
      <c r="AN26" s="130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33" t="e">
        <f t="shared" si="3"/>
        <v>#N/A</v>
      </c>
      <c r="BC26" s="130"/>
      <c r="BD26" s="131"/>
      <c r="BE26" s="131"/>
      <c r="BF26" s="131"/>
      <c r="BG26" s="131"/>
      <c r="BH26" s="131"/>
      <c r="BI26" s="131"/>
      <c r="BJ26" s="155"/>
      <c r="BK26" s="155"/>
      <c r="BL26" s="155"/>
      <c r="BM26" s="155"/>
      <c r="BN26" s="233" t="e">
        <f t="shared" si="4"/>
        <v>#N/A</v>
      </c>
      <c r="BO26" s="237" t="e">
        <f t="shared" si="5"/>
        <v>#N/A</v>
      </c>
      <c r="BP26" s="236" t="e">
        <f t="shared" si="0"/>
        <v>#N/A</v>
      </c>
    </row>
    <row r="27" spans="1:68" ht="15.75" customHeight="1">
      <c r="A27" s="127">
        <v>18</v>
      </c>
      <c r="B27" s="128">
        <f>IF(นักเรียน!B23="","",นักเรียน!B23)</f>
        <v>18856</v>
      </c>
      <c r="C27" s="129" t="str">
        <f>IF(นักเรียน!C23="","",นักเรียน!C23)</f>
        <v>นายวงศกร  โยธาภักดี</v>
      </c>
      <c r="D27" s="130"/>
      <c r="E27" s="131"/>
      <c r="F27" s="131"/>
      <c r="G27" s="131"/>
      <c r="H27" s="131"/>
      <c r="I27" s="131"/>
      <c r="J27" s="131"/>
      <c r="K27" s="131"/>
      <c r="L27" s="132"/>
      <c r="M27" s="133" t="e">
        <f t="shared" si="6"/>
        <v>#N/A</v>
      </c>
      <c r="N27" s="130"/>
      <c r="O27" s="131"/>
      <c r="P27" s="131"/>
      <c r="Q27" s="131"/>
      <c r="R27" s="131"/>
      <c r="S27" s="132"/>
      <c r="T27" s="133" t="e">
        <f t="shared" si="1"/>
        <v>#N/A</v>
      </c>
      <c r="U27" s="130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55"/>
      <c r="AK27" s="155"/>
      <c r="AL27" s="132"/>
      <c r="AM27" s="133" t="e">
        <f t="shared" si="2"/>
        <v>#N/A</v>
      </c>
      <c r="AN27" s="130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2"/>
      <c r="BB27" s="133" t="e">
        <f t="shared" si="3"/>
        <v>#N/A</v>
      </c>
      <c r="BC27" s="130"/>
      <c r="BD27" s="131"/>
      <c r="BE27" s="131"/>
      <c r="BF27" s="131"/>
      <c r="BG27" s="131"/>
      <c r="BH27" s="131"/>
      <c r="BI27" s="131"/>
      <c r="BJ27" s="155"/>
      <c r="BK27" s="155"/>
      <c r="BL27" s="155"/>
      <c r="BM27" s="155"/>
      <c r="BN27" s="233" t="e">
        <f t="shared" si="4"/>
        <v>#N/A</v>
      </c>
      <c r="BO27" s="237" t="e">
        <f t="shared" si="5"/>
        <v>#N/A</v>
      </c>
      <c r="BP27" s="236" t="e">
        <f t="shared" si="0"/>
        <v>#N/A</v>
      </c>
    </row>
    <row r="28" spans="1:68" ht="15.75" customHeight="1">
      <c r="A28" s="127">
        <v>19</v>
      </c>
      <c r="B28" s="128">
        <f>IF(นักเรียน!B24="","",นักเรียน!B24)</f>
        <v>19453</v>
      </c>
      <c r="C28" s="129" t="str">
        <f>IF(นักเรียน!C24="","",นักเรียน!C24)</f>
        <v>นายพัทรพล ศรีหามาตย์</v>
      </c>
      <c r="D28" s="130"/>
      <c r="E28" s="131"/>
      <c r="F28" s="131"/>
      <c r="G28" s="131"/>
      <c r="H28" s="131"/>
      <c r="I28" s="131"/>
      <c r="J28" s="131"/>
      <c r="K28" s="131"/>
      <c r="L28" s="132"/>
      <c r="M28" s="133" t="e">
        <f t="shared" si="6"/>
        <v>#N/A</v>
      </c>
      <c r="N28" s="130"/>
      <c r="O28" s="131"/>
      <c r="P28" s="131"/>
      <c r="Q28" s="131"/>
      <c r="R28" s="131"/>
      <c r="S28" s="132"/>
      <c r="T28" s="133" t="e">
        <f t="shared" si="1"/>
        <v>#N/A</v>
      </c>
      <c r="U28" s="130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55"/>
      <c r="AK28" s="155"/>
      <c r="AL28" s="132"/>
      <c r="AM28" s="133" t="e">
        <f t="shared" si="2"/>
        <v>#N/A</v>
      </c>
      <c r="AN28" s="130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3" t="e">
        <f t="shared" si="3"/>
        <v>#N/A</v>
      </c>
      <c r="BC28" s="130"/>
      <c r="BD28" s="131"/>
      <c r="BE28" s="131"/>
      <c r="BF28" s="131"/>
      <c r="BG28" s="131"/>
      <c r="BH28" s="131"/>
      <c r="BI28" s="131"/>
      <c r="BJ28" s="155"/>
      <c r="BK28" s="155"/>
      <c r="BL28" s="155"/>
      <c r="BM28" s="155"/>
      <c r="BN28" s="233" t="e">
        <f t="shared" si="4"/>
        <v>#N/A</v>
      </c>
      <c r="BO28" s="237" t="e">
        <f t="shared" si="5"/>
        <v>#N/A</v>
      </c>
      <c r="BP28" s="236" t="e">
        <f t="shared" si="0"/>
        <v>#N/A</v>
      </c>
    </row>
    <row r="29" spans="1:68" ht="15.75" customHeight="1">
      <c r="A29" s="127">
        <v>20</v>
      </c>
      <c r="B29" s="128">
        <f>IF(นักเรียน!B25="","",นักเรียน!B25)</f>
        <v>19976</v>
      </c>
      <c r="C29" s="129" t="str">
        <f>IF(นักเรียน!C25="","",นักเรียน!C25)</f>
        <v>นางสาวสุนิดา ศรีวรรณา</v>
      </c>
      <c r="D29" s="130"/>
      <c r="E29" s="131"/>
      <c r="F29" s="131"/>
      <c r="G29" s="131"/>
      <c r="H29" s="131"/>
      <c r="I29" s="131"/>
      <c r="J29" s="131"/>
      <c r="K29" s="131"/>
      <c r="L29" s="132"/>
      <c r="M29" s="133" t="e">
        <f t="shared" si="6"/>
        <v>#N/A</v>
      </c>
      <c r="N29" s="130"/>
      <c r="O29" s="131"/>
      <c r="P29" s="131"/>
      <c r="Q29" s="131"/>
      <c r="R29" s="131"/>
      <c r="S29" s="132"/>
      <c r="T29" s="133" t="e">
        <f t="shared" si="1"/>
        <v>#N/A</v>
      </c>
      <c r="U29" s="130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55"/>
      <c r="AK29" s="155"/>
      <c r="AL29" s="132"/>
      <c r="AM29" s="133" t="e">
        <f t="shared" si="2"/>
        <v>#N/A</v>
      </c>
      <c r="AN29" s="130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33" t="e">
        <f t="shared" si="3"/>
        <v>#N/A</v>
      </c>
      <c r="BC29" s="130"/>
      <c r="BD29" s="131"/>
      <c r="BE29" s="131"/>
      <c r="BF29" s="131"/>
      <c r="BG29" s="131"/>
      <c r="BH29" s="131"/>
      <c r="BI29" s="131"/>
      <c r="BJ29" s="155"/>
      <c r="BK29" s="155"/>
      <c r="BL29" s="155"/>
      <c r="BM29" s="155"/>
      <c r="BN29" s="233" t="e">
        <f t="shared" si="4"/>
        <v>#N/A</v>
      </c>
      <c r="BO29" s="237" t="e">
        <f t="shared" si="5"/>
        <v>#N/A</v>
      </c>
      <c r="BP29" s="236" t="e">
        <f t="shared" si="0"/>
        <v>#N/A</v>
      </c>
    </row>
    <row r="30" spans="1:68" ht="15.75" customHeight="1">
      <c r="A30" s="127">
        <v>21</v>
      </c>
      <c r="B30" s="128">
        <f>IF(นักเรียน!B26="","",นักเรียน!B26)</f>
        <v>20009</v>
      </c>
      <c r="C30" s="129" t="str">
        <f>IF(นักเรียน!C26="","",นักเรียน!C26)</f>
        <v>นางสาวเปรมมิกา พบวงศษา</v>
      </c>
      <c r="D30" s="130"/>
      <c r="E30" s="131"/>
      <c r="F30" s="131"/>
      <c r="G30" s="131"/>
      <c r="H30" s="131"/>
      <c r="I30" s="131"/>
      <c r="J30" s="131"/>
      <c r="K30" s="131"/>
      <c r="L30" s="132"/>
      <c r="M30" s="133" t="e">
        <f t="shared" si="6"/>
        <v>#N/A</v>
      </c>
      <c r="N30" s="130"/>
      <c r="O30" s="131"/>
      <c r="P30" s="131"/>
      <c r="Q30" s="131"/>
      <c r="R30" s="131"/>
      <c r="S30" s="132"/>
      <c r="T30" s="133" t="e">
        <f t="shared" si="1"/>
        <v>#N/A</v>
      </c>
      <c r="U30" s="130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55"/>
      <c r="AK30" s="155"/>
      <c r="AL30" s="132"/>
      <c r="AM30" s="133" t="e">
        <f t="shared" si="2"/>
        <v>#N/A</v>
      </c>
      <c r="AN30" s="130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2"/>
      <c r="BB30" s="133" t="e">
        <f t="shared" si="3"/>
        <v>#N/A</v>
      </c>
      <c r="BC30" s="130"/>
      <c r="BD30" s="131"/>
      <c r="BE30" s="131"/>
      <c r="BF30" s="131"/>
      <c r="BG30" s="131"/>
      <c r="BH30" s="131"/>
      <c r="BI30" s="131"/>
      <c r="BJ30" s="155"/>
      <c r="BK30" s="155"/>
      <c r="BL30" s="155"/>
      <c r="BM30" s="155"/>
      <c r="BN30" s="233" t="e">
        <f t="shared" si="4"/>
        <v>#N/A</v>
      </c>
      <c r="BO30" s="237" t="e">
        <f t="shared" si="5"/>
        <v>#N/A</v>
      </c>
      <c r="BP30" s="236" t="e">
        <f t="shared" si="0"/>
        <v>#N/A</v>
      </c>
    </row>
    <row r="31" spans="1:68" ht="15.75" customHeight="1">
      <c r="A31" s="127">
        <v>22</v>
      </c>
      <c r="B31" s="128">
        <f>IF(นักเรียน!B27="","",นักเรียน!B27)</f>
        <v>20390</v>
      </c>
      <c r="C31" s="129" t="str">
        <f>IF(นักเรียน!C27="","",นักเรียน!C27)</f>
        <v>นางสาวณัฐชา กัลยานาม</v>
      </c>
      <c r="D31" s="130"/>
      <c r="E31" s="131"/>
      <c r="F31" s="131"/>
      <c r="G31" s="131"/>
      <c r="H31" s="131"/>
      <c r="I31" s="131"/>
      <c r="J31" s="131"/>
      <c r="K31" s="131"/>
      <c r="L31" s="132"/>
      <c r="M31" s="133" t="e">
        <f t="shared" si="6"/>
        <v>#N/A</v>
      </c>
      <c r="N31" s="130"/>
      <c r="O31" s="131"/>
      <c r="P31" s="131"/>
      <c r="Q31" s="131"/>
      <c r="R31" s="131"/>
      <c r="S31" s="132"/>
      <c r="T31" s="133" t="e">
        <f t="shared" si="1"/>
        <v>#N/A</v>
      </c>
      <c r="U31" s="130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55"/>
      <c r="AK31" s="155"/>
      <c r="AL31" s="132"/>
      <c r="AM31" s="133" t="e">
        <f t="shared" si="2"/>
        <v>#N/A</v>
      </c>
      <c r="AN31" s="130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2"/>
      <c r="BB31" s="133" t="e">
        <f t="shared" si="3"/>
        <v>#N/A</v>
      </c>
      <c r="BC31" s="130"/>
      <c r="BD31" s="131"/>
      <c r="BE31" s="131"/>
      <c r="BF31" s="131"/>
      <c r="BG31" s="131"/>
      <c r="BH31" s="131"/>
      <c r="BI31" s="131"/>
      <c r="BJ31" s="155"/>
      <c r="BK31" s="155"/>
      <c r="BL31" s="155"/>
      <c r="BM31" s="155"/>
      <c r="BN31" s="233" t="e">
        <f t="shared" si="4"/>
        <v>#N/A</v>
      </c>
      <c r="BO31" s="237" t="e">
        <f t="shared" si="5"/>
        <v>#N/A</v>
      </c>
      <c r="BP31" s="236" t="e">
        <f t="shared" si="0"/>
        <v>#N/A</v>
      </c>
    </row>
    <row r="32" spans="1:68" ht="15.75" customHeight="1">
      <c r="A32" s="127">
        <v>23</v>
      </c>
      <c r="B32" s="128">
        <f>IF(นักเรียน!B28="","",นักเรียน!B28)</f>
        <v>20391</v>
      </c>
      <c r="C32" s="129" t="str">
        <f>IF(นักเรียน!C28="","",นักเรียน!C28)</f>
        <v>นางสาวประภาวิณี สิทธิจันทร์</v>
      </c>
      <c r="D32" s="130"/>
      <c r="E32" s="131"/>
      <c r="F32" s="131"/>
      <c r="G32" s="131"/>
      <c r="H32" s="131"/>
      <c r="I32" s="131"/>
      <c r="J32" s="131"/>
      <c r="K32" s="131"/>
      <c r="L32" s="132"/>
      <c r="M32" s="133" t="e">
        <f t="shared" si="6"/>
        <v>#N/A</v>
      </c>
      <c r="N32" s="130"/>
      <c r="O32" s="131"/>
      <c r="P32" s="131"/>
      <c r="Q32" s="131"/>
      <c r="R32" s="131"/>
      <c r="S32" s="132"/>
      <c r="T32" s="133" t="e">
        <f t="shared" si="1"/>
        <v>#N/A</v>
      </c>
      <c r="U32" s="130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55"/>
      <c r="AK32" s="155"/>
      <c r="AL32" s="132"/>
      <c r="AM32" s="133" t="e">
        <f t="shared" si="2"/>
        <v>#N/A</v>
      </c>
      <c r="AN32" s="130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2"/>
      <c r="BB32" s="133" t="e">
        <f t="shared" si="3"/>
        <v>#N/A</v>
      </c>
      <c r="BC32" s="130"/>
      <c r="BD32" s="131"/>
      <c r="BE32" s="131"/>
      <c r="BF32" s="131"/>
      <c r="BG32" s="131"/>
      <c r="BH32" s="131"/>
      <c r="BI32" s="131"/>
      <c r="BJ32" s="155"/>
      <c r="BK32" s="155"/>
      <c r="BL32" s="155"/>
      <c r="BM32" s="155"/>
      <c r="BN32" s="233" t="e">
        <f t="shared" ref="BN32" si="7">MODE(BC32:BM32)</f>
        <v>#N/A</v>
      </c>
      <c r="BO32" s="237" t="e">
        <f t="shared" ref="BO32" si="8">MODE(M32,T32,AM32,BB32,BN32)</f>
        <v>#N/A</v>
      </c>
      <c r="BP32" s="236" t="e">
        <f t="shared" ref="BP32" si="9">IF(BO32="","",IF(BO32=3,"ดีเยี่ยม",IF(BO32=2,"ดี",IF(BO32=1,"พอใช้","ปรับปรุง"))))</f>
        <v>#N/A</v>
      </c>
    </row>
    <row r="33" spans="1:68" ht="15.75" customHeight="1">
      <c r="A33" s="127">
        <v>24</v>
      </c>
      <c r="B33" s="128">
        <f>IF(นักเรียน!B29="","",นักเรียน!B29)</f>
        <v>20392</v>
      </c>
      <c r="C33" s="129" t="str">
        <f>IF(นักเรียน!C29="","",นักเรียน!C29)</f>
        <v>นางสาวปองขวัญ บัวน้อย</v>
      </c>
      <c r="D33" s="130"/>
      <c r="E33" s="131"/>
      <c r="F33" s="131"/>
      <c r="G33" s="131"/>
      <c r="H33" s="131"/>
      <c r="I33" s="131"/>
      <c r="J33" s="131"/>
      <c r="K33" s="131"/>
      <c r="L33" s="132"/>
      <c r="M33" s="133" t="e">
        <f t="shared" si="6"/>
        <v>#N/A</v>
      </c>
      <c r="N33" s="130"/>
      <c r="O33" s="131"/>
      <c r="P33" s="131"/>
      <c r="Q33" s="131"/>
      <c r="R33" s="131"/>
      <c r="S33" s="132"/>
      <c r="T33" s="133" t="e">
        <f t="shared" si="1"/>
        <v>#N/A</v>
      </c>
      <c r="U33" s="130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55"/>
      <c r="AK33" s="155"/>
      <c r="AL33" s="132"/>
      <c r="AM33" s="133" t="e">
        <f t="shared" si="2"/>
        <v>#N/A</v>
      </c>
      <c r="AN33" s="130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2"/>
      <c r="BB33" s="133" t="e">
        <f t="shared" si="3"/>
        <v>#N/A</v>
      </c>
      <c r="BC33" s="130"/>
      <c r="BD33" s="131"/>
      <c r="BE33" s="131"/>
      <c r="BF33" s="131"/>
      <c r="BG33" s="131"/>
      <c r="BH33" s="131"/>
      <c r="BI33" s="131"/>
      <c r="BJ33" s="155"/>
      <c r="BK33" s="155"/>
      <c r="BL33" s="155"/>
      <c r="BM33" s="155"/>
      <c r="BN33" s="233" t="e">
        <f t="shared" ref="BN33:BN39" si="10">MODE(BC33:BM33)</f>
        <v>#N/A</v>
      </c>
      <c r="BO33" s="237" t="e">
        <f t="shared" ref="BO33:BO39" si="11">MODE(M33,T33,AM33,BB33,BN33)</f>
        <v>#N/A</v>
      </c>
      <c r="BP33" s="236" t="e">
        <f t="shared" ref="BP33:BP39" si="12">IF(BO33="","",IF(BO33=3,"ดีเยี่ยม",IF(BO33=2,"ดี",IF(BO33=1,"พอใช้","ปรับปรุง"))))</f>
        <v>#N/A</v>
      </c>
    </row>
    <row r="34" spans="1:68" ht="15.75" customHeight="1">
      <c r="A34" s="127">
        <v>25</v>
      </c>
      <c r="B34" s="128">
        <f>IF(นักเรียน!B30="","",นักเรียน!B30)</f>
        <v>20393</v>
      </c>
      <c r="C34" s="129" t="str">
        <f>IF(นักเรียน!C30="","",นักเรียน!C30)</f>
        <v>นางสาวปิ่นแก้ว จันทรภู</v>
      </c>
      <c r="D34" s="130"/>
      <c r="E34" s="131"/>
      <c r="F34" s="131"/>
      <c r="G34" s="131"/>
      <c r="H34" s="131"/>
      <c r="I34" s="131"/>
      <c r="J34" s="131"/>
      <c r="K34" s="131"/>
      <c r="L34" s="132"/>
      <c r="M34" s="133" t="e">
        <f t="shared" si="6"/>
        <v>#N/A</v>
      </c>
      <c r="N34" s="130"/>
      <c r="O34" s="131"/>
      <c r="P34" s="131"/>
      <c r="Q34" s="131"/>
      <c r="R34" s="131"/>
      <c r="S34" s="132"/>
      <c r="T34" s="133" t="e">
        <f t="shared" si="1"/>
        <v>#N/A</v>
      </c>
      <c r="U34" s="130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55"/>
      <c r="AK34" s="155"/>
      <c r="AL34" s="132"/>
      <c r="AM34" s="133" t="e">
        <f t="shared" si="2"/>
        <v>#N/A</v>
      </c>
      <c r="AN34" s="130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2"/>
      <c r="BB34" s="133" t="e">
        <f t="shared" si="3"/>
        <v>#N/A</v>
      </c>
      <c r="BC34" s="130"/>
      <c r="BD34" s="131"/>
      <c r="BE34" s="131"/>
      <c r="BF34" s="131"/>
      <c r="BG34" s="131"/>
      <c r="BH34" s="131"/>
      <c r="BI34" s="131"/>
      <c r="BJ34" s="155"/>
      <c r="BK34" s="155"/>
      <c r="BL34" s="155"/>
      <c r="BM34" s="155"/>
      <c r="BN34" s="233" t="e">
        <f t="shared" si="10"/>
        <v>#N/A</v>
      </c>
      <c r="BO34" s="237" t="e">
        <f t="shared" si="11"/>
        <v>#N/A</v>
      </c>
      <c r="BP34" s="236" t="e">
        <f t="shared" si="12"/>
        <v>#N/A</v>
      </c>
    </row>
    <row r="35" spans="1:68" ht="15.75" customHeight="1">
      <c r="A35" s="127">
        <v>26</v>
      </c>
      <c r="B35" s="128">
        <f>IF(นักเรียน!B31="","",นักเรียน!B31)</f>
        <v>20394</v>
      </c>
      <c r="C35" s="129" t="str">
        <f>IF(นักเรียน!C31="","",นักเรียน!C31)</f>
        <v>นางสาวพันภกา  ภูปรางค์</v>
      </c>
      <c r="D35" s="130"/>
      <c r="E35" s="131"/>
      <c r="F35" s="131"/>
      <c r="G35" s="131"/>
      <c r="H35" s="131"/>
      <c r="I35" s="131"/>
      <c r="J35" s="131"/>
      <c r="K35" s="131"/>
      <c r="L35" s="132"/>
      <c r="M35" s="133" t="e">
        <f t="shared" si="6"/>
        <v>#N/A</v>
      </c>
      <c r="N35" s="130"/>
      <c r="O35" s="131"/>
      <c r="P35" s="131"/>
      <c r="Q35" s="131"/>
      <c r="R35" s="131"/>
      <c r="S35" s="132"/>
      <c r="T35" s="133" t="e">
        <f t="shared" si="1"/>
        <v>#N/A</v>
      </c>
      <c r="U35" s="13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55"/>
      <c r="AK35" s="155"/>
      <c r="AL35" s="132"/>
      <c r="AM35" s="133" t="e">
        <f t="shared" si="2"/>
        <v>#N/A</v>
      </c>
      <c r="AN35" s="130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3" t="e">
        <f t="shared" si="3"/>
        <v>#N/A</v>
      </c>
      <c r="BC35" s="130"/>
      <c r="BD35" s="131"/>
      <c r="BE35" s="131"/>
      <c r="BF35" s="131"/>
      <c r="BG35" s="131"/>
      <c r="BH35" s="131"/>
      <c r="BI35" s="131"/>
      <c r="BJ35" s="155"/>
      <c r="BK35" s="155"/>
      <c r="BL35" s="155"/>
      <c r="BM35" s="155"/>
      <c r="BN35" s="233" t="e">
        <f t="shared" si="10"/>
        <v>#N/A</v>
      </c>
      <c r="BO35" s="237" t="e">
        <f t="shared" si="11"/>
        <v>#N/A</v>
      </c>
      <c r="BP35" s="236" t="e">
        <f t="shared" si="12"/>
        <v>#N/A</v>
      </c>
    </row>
    <row r="36" spans="1:68" ht="15.75" customHeight="1">
      <c r="A36" s="127">
        <v>27</v>
      </c>
      <c r="B36" s="128">
        <f>IF(นักเรียน!B32="","",นักเรียน!B32)</f>
        <v>20395</v>
      </c>
      <c r="C36" s="129" t="str">
        <f>IF(นักเรียน!C32="","",นักเรียน!C32)</f>
        <v>นางสาวพิมลดา ภูแท่งแก้ว</v>
      </c>
      <c r="D36" s="130"/>
      <c r="E36" s="131"/>
      <c r="F36" s="131"/>
      <c r="G36" s="131"/>
      <c r="H36" s="131"/>
      <c r="I36" s="131"/>
      <c r="J36" s="131"/>
      <c r="K36" s="131"/>
      <c r="L36" s="132"/>
      <c r="M36" s="133" t="e">
        <f t="shared" si="6"/>
        <v>#N/A</v>
      </c>
      <c r="N36" s="130"/>
      <c r="O36" s="131"/>
      <c r="P36" s="131"/>
      <c r="Q36" s="131"/>
      <c r="R36" s="131"/>
      <c r="S36" s="132"/>
      <c r="T36" s="133" t="e">
        <f t="shared" si="1"/>
        <v>#N/A</v>
      </c>
      <c r="U36" s="130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55"/>
      <c r="AK36" s="155"/>
      <c r="AL36" s="132"/>
      <c r="AM36" s="133" t="e">
        <f t="shared" si="2"/>
        <v>#N/A</v>
      </c>
      <c r="AN36" s="130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2"/>
      <c r="BB36" s="133" t="e">
        <f t="shared" si="3"/>
        <v>#N/A</v>
      </c>
      <c r="BC36" s="130"/>
      <c r="BD36" s="131"/>
      <c r="BE36" s="131"/>
      <c r="BF36" s="131"/>
      <c r="BG36" s="131"/>
      <c r="BH36" s="131"/>
      <c r="BI36" s="131"/>
      <c r="BJ36" s="155"/>
      <c r="BK36" s="155"/>
      <c r="BL36" s="155"/>
      <c r="BM36" s="155"/>
      <c r="BN36" s="233" t="e">
        <f t="shared" si="10"/>
        <v>#N/A</v>
      </c>
      <c r="BO36" s="237" t="e">
        <f t="shared" si="11"/>
        <v>#N/A</v>
      </c>
      <c r="BP36" s="236" t="e">
        <f t="shared" si="12"/>
        <v>#N/A</v>
      </c>
    </row>
    <row r="37" spans="1:68" ht="15.75" customHeight="1">
      <c r="A37" s="127">
        <v>28</v>
      </c>
      <c r="B37" s="128">
        <f>IF(นักเรียน!B33="","",นักเรียน!B33)</f>
        <v>20398</v>
      </c>
      <c r="C37" s="129" t="str">
        <f>IF(นักเรียน!C33="","",นักเรียน!C33)</f>
        <v>นางสาววิชุดาภรณ์ อุดมรัตน์</v>
      </c>
      <c r="D37" s="130"/>
      <c r="E37" s="131"/>
      <c r="F37" s="131"/>
      <c r="G37" s="131"/>
      <c r="H37" s="131"/>
      <c r="I37" s="131"/>
      <c r="J37" s="131"/>
      <c r="K37" s="131"/>
      <c r="L37" s="132"/>
      <c r="M37" s="133" t="e">
        <f t="shared" si="6"/>
        <v>#N/A</v>
      </c>
      <c r="N37" s="130"/>
      <c r="O37" s="131"/>
      <c r="P37" s="131"/>
      <c r="Q37" s="131"/>
      <c r="R37" s="131"/>
      <c r="S37" s="132"/>
      <c r="T37" s="133" t="e">
        <f t="shared" si="1"/>
        <v>#N/A</v>
      </c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55"/>
      <c r="AK37" s="155"/>
      <c r="AL37" s="132"/>
      <c r="AM37" s="133" t="e">
        <f t="shared" si="2"/>
        <v>#N/A</v>
      </c>
      <c r="AN37" s="130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2"/>
      <c r="BB37" s="133" t="e">
        <f t="shared" si="3"/>
        <v>#N/A</v>
      </c>
      <c r="BC37" s="130"/>
      <c r="BD37" s="131"/>
      <c r="BE37" s="131"/>
      <c r="BF37" s="131"/>
      <c r="BG37" s="131"/>
      <c r="BH37" s="131"/>
      <c r="BI37" s="131"/>
      <c r="BJ37" s="155"/>
      <c r="BK37" s="155"/>
      <c r="BL37" s="155"/>
      <c r="BM37" s="155"/>
      <c r="BN37" s="233" t="e">
        <f t="shared" si="10"/>
        <v>#N/A</v>
      </c>
      <c r="BO37" s="237" t="e">
        <f t="shared" si="11"/>
        <v>#N/A</v>
      </c>
      <c r="BP37" s="236" t="e">
        <f t="shared" si="12"/>
        <v>#N/A</v>
      </c>
    </row>
    <row r="38" spans="1:68" ht="15.75" customHeight="1">
      <c r="A38" s="127">
        <v>29</v>
      </c>
      <c r="B38" s="128">
        <f>IF(นักเรียน!B34="","",นักเรียน!B34)</f>
        <v>20399</v>
      </c>
      <c r="C38" s="129" t="str">
        <f>IF(นักเรียน!C34="","",นักเรียน!C34)</f>
        <v>นางสาวสุจิรา พิมพงษ์ต้อน</v>
      </c>
      <c r="D38" s="130"/>
      <c r="E38" s="131"/>
      <c r="F38" s="131"/>
      <c r="G38" s="131"/>
      <c r="H38" s="131"/>
      <c r="I38" s="131"/>
      <c r="J38" s="131"/>
      <c r="K38" s="131"/>
      <c r="L38" s="132"/>
      <c r="M38" s="133" t="e">
        <f t="shared" si="6"/>
        <v>#N/A</v>
      </c>
      <c r="N38" s="130"/>
      <c r="O38" s="131"/>
      <c r="P38" s="131"/>
      <c r="Q38" s="131"/>
      <c r="R38" s="131"/>
      <c r="S38" s="132"/>
      <c r="T38" s="133" t="e">
        <f t="shared" si="1"/>
        <v>#N/A</v>
      </c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55"/>
      <c r="AK38" s="155"/>
      <c r="AL38" s="132"/>
      <c r="AM38" s="133" t="e">
        <f t="shared" si="2"/>
        <v>#N/A</v>
      </c>
      <c r="AN38" s="130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33" t="e">
        <f t="shared" si="3"/>
        <v>#N/A</v>
      </c>
      <c r="BC38" s="130"/>
      <c r="BD38" s="131"/>
      <c r="BE38" s="131"/>
      <c r="BF38" s="131"/>
      <c r="BG38" s="131"/>
      <c r="BH38" s="131"/>
      <c r="BI38" s="131"/>
      <c r="BJ38" s="155"/>
      <c r="BK38" s="155"/>
      <c r="BL38" s="155"/>
      <c r="BM38" s="155"/>
      <c r="BN38" s="233" t="e">
        <f t="shared" si="10"/>
        <v>#N/A</v>
      </c>
      <c r="BO38" s="237" t="e">
        <f t="shared" si="11"/>
        <v>#N/A</v>
      </c>
      <c r="BP38" s="236" t="e">
        <f t="shared" si="12"/>
        <v>#N/A</v>
      </c>
    </row>
    <row r="39" spans="1:68" ht="15.75" customHeight="1">
      <c r="A39" s="127">
        <v>30</v>
      </c>
      <c r="B39" s="128">
        <f>IF(นักเรียน!B35="","",นักเรียน!B35)</f>
        <v>20433</v>
      </c>
      <c r="C39" s="129" t="str">
        <f>IF(นักเรียน!C35="","",นักเรียน!C35)</f>
        <v xml:space="preserve">นางสาวรุจาภา   ภูนิลวาลย์ </v>
      </c>
      <c r="D39" s="130"/>
      <c r="E39" s="131"/>
      <c r="F39" s="131"/>
      <c r="G39" s="131"/>
      <c r="H39" s="131"/>
      <c r="I39" s="131"/>
      <c r="J39" s="131"/>
      <c r="K39" s="131"/>
      <c r="L39" s="132"/>
      <c r="M39" s="133" t="e">
        <f t="shared" si="6"/>
        <v>#N/A</v>
      </c>
      <c r="N39" s="130"/>
      <c r="O39" s="131"/>
      <c r="P39" s="131"/>
      <c r="Q39" s="131"/>
      <c r="R39" s="131"/>
      <c r="S39" s="132"/>
      <c r="T39" s="133" t="e">
        <f t="shared" si="1"/>
        <v>#N/A</v>
      </c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55"/>
      <c r="AK39" s="155"/>
      <c r="AL39" s="132"/>
      <c r="AM39" s="133" t="e">
        <f t="shared" si="2"/>
        <v>#N/A</v>
      </c>
      <c r="AN39" s="130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2"/>
      <c r="BB39" s="133" t="e">
        <f t="shared" si="3"/>
        <v>#N/A</v>
      </c>
      <c r="BC39" s="130"/>
      <c r="BD39" s="131"/>
      <c r="BE39" s="131"/>
      <c r="BF39" s="131"/>
      <c r="BG39" s="131"/>
      <c r="BH39" s="131"/>
      <c r="BI39" s="131"/>
      <c r="BJ39" s="155"/>
      <c r="BK39" s="155"/>
      <c r="BL39" s="155"/>
      <c r="BM39" s="155"/>
      <c r="BN39" s="233" t="e">
        <f t="shared" si="10"/>
        <v>#N/A</v>
      </c>
      <c r="BO39" s="237" t="e">
        <f t="shared" si="11"/>
        <v>#N/A</v>
      </c>
      <c r="BP39" s="236" t="e">
        <f t="shared" si="12"/>
        <v>#N/A</v>
      </c>
    </row>
    <row r="40" spans="1:68" ht="15.75" customHeight="1">
      <c r="A40" s="127">
        <v>31</v>
      </c>
      <c r="B40" s="128">
        <f>IF(นักเรียน!B36="","",นักเรียน!B36)</f>
        <v>20445</v>
      </c>
      <c r="C40" s="129" t="str">
        <f>IF(นักเรียน!C36="","",นักเรียน!C36)</f>
        <v>นายคณพัฒน์ ขัติยะวงค์</v>
      </c>
      <c r="D40" s="130"/>
      <c r="E40" s="131"/>
      <c r="F40" s="131"/>
      <c r="G40" s="131"/>
      <c r="H40" s="131"/>
      <c r="I40" s="131"/>
      <c r="J40" s="131"/>
      <c r="K40" s="131"/>
      <c r="L40" s="132"/>
      <c r="M40" s="133" t="e">
        <f t="shared" si="6"/>
        <v>#N/A</v>
      </c>
      <c r="N40" s="130"/>
      <c r="O40" s="131"/>
      <c r="P40" s="131"/>
      <c r="Q40" s="131"/>
      <c r="R40" s="131"/>
      <c r="S40" s="132"/>
      <c r="T40" s="133" t="e">
        <f t="shared" si="1"/>
        <v>#N/A</v>
      </c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55"/>
      <c r="AK40" s="155"/>
      <c r="AL40" s="132"/>
      <c r="AM40" s="133" t="e">
        <f t="shared" si="2"/>
        <v>#N/A</v>
      </c>
      <c r="AN40" s="130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3" t="e">
        <f t="shared" si="3"/>
        <v>#N/A</v>
      </c>
      <c r="BC40" s="130"/>
      <c r="BD40" s="131"/>
      <c r="BE40" s="131"/>
      <c r="BF40" s="131"/>
      <c r="BG40" s="131"/>
      <c r="BH40" s="131"/>
      <c r="BI40" s="131"/>
      <c r="BJ40" s="155"/>
      <c r="BK40" s="155"/>
      <c r="BL40" s="155"/>
      <c r="BM40" s="155"/>
      <c r="BN40" s="233" t="e">
        <f t="shared" ref="BN40" si="13">MODE(BC40:BM40)</f>
        <v>#N/A</v>
      </c>
      <c r="BO40" s="237" t="e">
        <f t="shared" ref="BO40" si="14">MODE(M40,T40,AM40,BB40,BN40)</f>
        <v>#N/A</v>
      </c>
      <c r="BP40" s="236" t="e">
        <f t="shared" ref="BP40" si="15">IF(BO40="","",IF(BO40=3,"ดีเยี่ยม",IF(BO40=2,"ดี",IF(BO40=1,"พอใช้","ปรับปรุง"))))</f>
        <v>#N/A</v>
      </c>
    </row>
    <row r="41" spans="1:68" ht="15.75" customHeight="1">
      <c r="A41" s="127">
        <v>32</v>
      </c>
      <c r="B41" s="128">
        <f>IF(นักเรียน!B37="","",นักเรียน!B37)</f>
        <v>20450</v>
      </c>
      <c r="C41" s="129" t="str">
        <f>IF(นักเรียน!C37="","",นักเรียน!C37)</f>
        <v>นางสาวจิราภรณ์ กั้วมาลา</v>
      </c>
      <c r="D41" s="130"/>
      <c r="E41" s="131"/>
      <c r="F41" s="131"/>
      <c r="G41" s="131"/>
      <c r="H41" s="131"/>
      <c r="I41" s="131"/>
      <c r="J41" s="131"/>
      <c r="K41" s="131"/>
      <c r="L41" s="132"/>
      <c r="M41" s="133" t="e">
        <f t="shared" si="6"/>
        <v>#N/A</v>
      </c>
      <c r="N41" s="130"/>
      <c r="O41" s="131"/>
      <c r="P41" s="131"/>
      <c r="Q41" s="131"/>
      <c r="R41" s="131"/>
      <c r="S41" s="132"/>
      <c r="T41" s="133" t="e">
        <f t="shared" si="1"/>
        <v>#N/A</v>
      </c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55"/>
      <c r="AK41" s="155"/>
      <c r="AL41" s="132"/>
      <c r="AM41" s="133" t="e">
        <f t="shared" si="2"/>
        <v>#N/A</v>
      </c>
      <c r="AN41" s="130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2"/>
      <c r="BB41" s="133" t="e">
        <f t="shared" si="3"/>
        <v>#N/A</v>
      </c>
      <c r="BC41" s="130"/>
      <c r="BD41" s="131"/>
      <c r="BE41" s="131"/>
      <c r="BF41" s="131"/>
      <c r="BG41" s="131"/>
      <c r="BH41" s="131"/>
      <c r="BI41" s="131"/>
      <c r="BJ41" s="155"/>
      <c r="BK41" s="155"/>
      <c r="BL41" s="155"/>
      <c r="BM41" s="155"/>
      <c r="BN41" s="233" t="e">
        <f t="shared" ref="BN41:BN45" si="16">MODE(BC41:BM41)</f>
        <v>#N/A</v>
      </c>
      <c r="BO41" s="237" t="e">
        <f t="shared" ref="BO41:BO45" si="17">MODE(M41,T41,AM41,BB41,BN41)</f>
        <v>#N/A</v>
      </c>
      <c r="BP41" s="236" t="e">
        <f t="shared" ref="BP41:BP45" si="18">IF(BO41="","",IF(BO41=3,"ดีเยี่ยม",IF(BO41=2,"ดี",IF(BO41=1,"พอใช้","ปรับปรุง"))))</f>
        <v>#N/A</v>
      </c>
    </row>
    <row r="42" spans="1:68" ht="15.75" customHeight="1">
      <c r="A42" s="127">
        <v>33</v>
      </c>
      <c r="B42" s="128">
        <f>IF(นักเรียน!B38="","",นักเรียน!B38)</f>
        <v>20485</v>
      </c>
      <c r="C42" s="129" t="str">
        <f>IF(นักเรียน!C38="","",นักเรียน!C38)</f>
        <v>นางสาวอรดี ศรีวิเศษ</v>
      </c>
      <c r="D42" s="130"/>
      <c r="E42" s="131"/>
      <c r="F42" s="131"/>
      <c r="G42" s="131"/>
      <c r="H42" s="131"/>
      <c r="I42" s="131"/>
      <c r="J42" s="131"/>
      <c r="K42" s="131"/>
      <c r="L42" s="132"/>
      <c r="M42" s="133" t="e">
        <f t="shared" si="6"/>
        <v>#N/A</v>
      </c>
      <c r="N42" s="130"/>
      <c r="O42" s="131"/>
      <c r="P42" s="131"/>
      <c r="Q42" s="131"/>
      <c r="R42" s="131"/>
      <c r="S42" s="132"/>
      <c r="T42" s="133" t="e">
        <f t="shared" si="1"/>
        <v>#N/A</v>
      </c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55"/>
      <c r="AK42" s="155"/>
      <c r="AL42" s="132"/>
      <c r="AM42" s="133" t="e">
        <f t="shared" si="2"/>
        <v>#N/A</v>
      </c>
      <c r="AN42" s="130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2"/>
      <c r="BB42" s="133" t="e">
        <f t="shared" si="3"/>
        <v>#N/A</v>
      </c>
      <c r="BC42" s="130"/>
      <c r="BD42" s="131"/>
      <c r="BE42" s="131"/>
      <c r="BF42" s="131"/>
      <c r="BG42" s="131"/>
      <c r="BH42" s="131"/>
      <c r="BI42" s="131"/>
      <c r="BJ42" s="155"/>
      <c r="BK42" s="155"/>
      <c r="BL42" s="155"/>
      <c r="BM42" s="155"/>
      <c r="BN42" s="233" t="e">
        <f t="shared" si="16"/>
        <v>#N/A</v>
      </c>
      <c r="BO42" s="237" t="e">
        <f t="shared" si="17"/>
        <v>#N/A</v>
      </c>
      <c r="BP42" s="236" t="e">
        <f t="shared" si="18"/>
        <v>#N/A</v>
      </c>
    </row>
    <row r="43" spans="1:68" ht="15.75" customHeight="1">
      <c r="A43" s="127">
        <v>34</v>
      </c>
      <c r="B43" s="128">
        <f>IF(นักเรียน!B39="","",นักเรียน!B39)</f>
        <v>20486</v>
      </c>
      <c r="C43" s="129" t="str">
        <f>IF(นักเรียน!C39="","",นักเรียน!C39)</f>
        <v>นางสาวชลดา นาใจเย็น</v>
      </c>
      <c r="D43" s="130"/>
      <c r="E43" s="131"/>
      <c r="F43" s="131"/>
      <c r="G43" s="131"/>
      <c r="H43" s="131"/>
      <c r="I43" s="131"/>
      <c r="J43" s="131"/>
      <c r="K43" s="131"/>
      <c r="L43" s="132"/>
      <c r="M43" s="133" t="e">
        <f t="shared" si="6"/>
        <v>#N/A</v>
      </c>
      <c r="N43" s="130"/>
      <c r="O43" s="131"/>
      <c r="P43" s="131"/>
      <c r="Q43" s="131"/>
      <c r="R43" s="131"/>
      <c r="S43" s="132"/>
      <c r="T43" s="133" t="e">
        <f t="shared" si="1"/>
        <v>#N/A</v>
      </c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55"/>
      <c r="AK43" s="155"/>
      <c r="AL43" s="132"/>
      <c r="AM43" s="133" t="e">
        <f t="shared" si="2"/>
        <v>#N/A</v>
      </c>
      <c r="AN43" s="130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3" t="e">
        <f t="shared" si="3"/>
        <v>#N/A</v>
      </c>
      <c r="BC43" s="130"/>
      <c r="BD43" s="131"/>
      <c r="BE43" s="131"/>
      <c r="BF43" s="131"/>
      <c r="BG43" s="131"/>
      <c r="BH43" s="131"/>
      <c r="BI43" s="131"/>
      <c r="BJ43" s="155"/>
      <c r="BK43" s="155"/>
      <c r="BL43" s="155"/>
      <c r="BM43" s="155"/>
      <c r="BN43" s="233" t="e">
        <f t="shared" si="16"/>
        <v>#N/A</v>
      </c>
      <c r="BO43" s="237" t="e">
        <f t="shared" si="17"/>
        <v>#N/A</v>
      </c>
      <c r="BP43" s="236" t="e">
        <f t="shared" si="18"/>
        <v>#N/A</v>
      </c>
    </row>
    <row r="44" spans="1:68" ht="15.75" customHeight="1">
      <c r="A44" s="127">
        <v>35</v>
      </c>
      <c r="B44" s="128">
        <f>IF(นักเรียน!B40="","",นักเรียน!B40)</f>
        <v>20488</v>
      </c>
      <c r="C44" s="129" t="str">
        <f>IF(นักเรียน!C40="","",นักเรียน!C40)</f>
        <v>นายเบญจมินทร์ ดาบไธสง</v>
      </c>
      <c r="D44" s="130"/>
      <c r="E44" s="131"/>
      <c r="F44" s="131"/>
      <c r="G44" s="131"/>
      <c r="H44" s="131"/>
      <c r="I44" s="131"/>
      <c r="J44" s="131"/>
      <c r="K44" s="131"/>
      <c r="L44" s="132"/>
      <c r="M44" s="133" t="e">
        <f t="shared" si="6"/>
        <v>#N/A</v>
      </c>
      <c r="N44" s="130"/>
      <c r="O44" s="131"/>
      <c r="P44" s="131"/>
      <c r="Q44" s="131"/>
      <c r="R44" s="131"/>
      <c r="S44" s="132"/>
      <c r="T44" s="133" t="e">
        <f t="shared" si="1"/>
        <v>#N/A</v>
      </c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55"/>
      <c r="AK44" s="155"/>
      <c r="AL44" s="132"/>
      <c r="AM44" s="133" t="e">
        <f t="shared" si="2"/>
        <v>#N/A</v>
      </c>
      <c r="AN44" s="130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2"/>
      <c r="BB44" s="133" t="e">
        <f t="shared" si="3"/>
        <v>#N/A</v>
      </c>
      <c r="BC44" s="130"/>
      <c r="BD44" s="131"/>
      <c r="BE44" s="131"/>
      <c r="BF44" s="131"/>
      <c r="BG44" s="131"/>
      <c r="BH44" s="131"/>
      <c r="BI44" s="131"/>
      <c r="BJ44" s="155"/>
      <c r="BK44" s="155"/>
      <c r="BL44" s="155"/>
      <c r="BM44" s="155"/>
      <c r="BN44" s="233" t="e">
        <f t="shared" si="16"/>
        <v>#N/A</v>
      </c>
      <c r="BO44" s="237" t="e">
        <f t="shared" si="17"/>
        <v>#N/A</v>
      </c>
      <c r="BP44" s="236" t="e">
        <f t="shared" si="18"/>
        <v>#N/A</v>
      </c>
    </row>
    <row r="45" spans="1:68" ht="15.75" customHeight="1">
      <c r="A45" s="127">
        <v>36</v>
      </c>
      <c r="B45" s="128">
        <f>IF(นักเรียน!B41="","",นักเรียน!B41)</f>
        <v>20494</v>
      </c>
      <c r="C45" s="129" t="str">
        <f>IF(นักเรียน!C41="","",นักเรียน!C41)</f>
        <v>นางสาววนัชพร อารีเอื้อ</v>
      </c>
      <c r="D45" s="130"/>
      <c r="E45" s="131"/>
      <c r="F45" s="131"/>
      <c r="G45" s="131"/>
      <c r="H45" s="131"/>
      <c r="I45" s="131"/>
      <c r="J45" s="131"/>
      <c r="K45" s="131"/>
      <c r="L45" s="132"/>
      <c r="M45" s="133" t="e">
        <f t="shared" si="6"/>
        <v>#N/A</v>
      </c>
      <c r="N45" s="130"/>
      <c r="O45" s="131"/>
      <c r="P45" s="131"/>
      <c r="Q45" s="131"/>
      <c r="R45" s="131"/>
      <c r="S45" s="132"/>
      <c r="T45" s="133" t="e">
        <f t="shared" si="1"/>
        <v>#N/A</v>
      </c>
      <c r="U45" s="130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55"/>
      <c r="AK45" s="155"/>
      <c r="AL45" s="132"/>
      <c r="AM45" s="133" t="e">
        <f t="shared" si="2"/>
        <v>#N/A</v>
      </c>
      <c r="AN45" s="130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2"/>
      <c r="BB45" s="133" t="e">
        <f t="shared" si="3"/>
        <v>#N/A</v>
      </c>
      <c r="BC45" s="130"/>
      <c r="BD45" s="131"/>
      <c r="BE45" s="131"/>
      <c r="BF45" s="131"/>
      <c r="BG45" s="131"/>
      <c r="BH45" s="131"/>
      <c r="BI45" s="131"/>
      <c r="BJ45" s="155"/>
      <c r="BK45" s="155"/>
      <c r="BL45" s="155"/>
      <c r="BM45" s="155"/>
      <c r="BN45" s="233" t="e">
        <f t="shared" si="16"/>
        <v>#N/A</v>
      </c>
      <c r="BO45" s="237" t="e">
        <f t="shared" si="17"/>
        <v>#N/A</v>
      </c>
      <c r="BP45" s="236" t="e">
        <f t="shared" si="18"/>
        <v>#N/A</v>
      </c>
    </row>
    <row r="46" spans="1:68" ht="15.75" customHeight="1">
      <c r="A46" s="127">
        <v>37</v>
      </c>
      <c r="B46" s="128" t="str">
        <f>IF(นักเรียน!B42="","",นักเรียน!B42)</f>
        <v/>
      </c>
      <c r="C46" s="129" t="str">
        <f>IF(นักเรียน!C42="","",นักเรียน!C42)</f>
        <v/>
      </c>
      <c r="D46" s="130"/>
      <c r="E46" s="131"/>
      <c r="F46" s="131"/>
      <c r="G46" s="131"/>
      <c r="H46" s="131"/>
      <c r="I46" s="131"/>
      <c r="J46" s="131"/>
      <c r="K46" s="131"/>
      <c r="L46" s="132"/>
      <c r="M46" s="133"/>
      <c r="N46" s="130"/>
      <c r="O46" s="131"/>
      <c r="P46" s="131"/>
      <c r="Q46" s="131"/>
      <c r="R46" s="131"/>
      <c r="S46" s="132"/>
      <c r="T46" s="133"/>
      <c r="U46" s="130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55"/>
      <c r="AK46" s="155"/>
      <c r="AL46" s="132"/>
      <c r="AM46" s="133"/>
      <c r="AN46" s="130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3"/>
      <c r="BC46" s="130"/>
      <c r="BD46" s="131"/>
      <c r="BE46" s="131"/>
      <c r="BF46" s="131"/>
      <c r="BG46" s="131"/>
      <c r="BH46" s="131"/>
      <c r="BI46" s="131"/>
      <c r="BJ46" s="155"/>
      <c r="BK46" s="155"/>
      <c r="BL46" s="155"/>
      <c r="BM46" s="155"/>
      <c r="BN46" s="233"/>
      <c r="BO46" s="237"/>
      <c r="BP46" s="236"/>
    </row>
    <row r="47" spans="1:68" ht="15.75" customHeight="1">
      <c r="A47" s="127">
        <v>38</v>
      </c>
      <c r="B47" s="128" t="str">
        <f>IF(นักเรียน!B43="","",นักเรียน!B43)</f>
        <v/>
      </c>
      <c r="C47" s="129" t="str">
        <f>IF(นักเรียน!C43="","",นักเรียน!C43)</f>
        <v/>
      </c>
      <c r="D47" s="130"/>
      <c r="E47" s="131"/>
      <c r="F47" s="131"/>
      <c r="G47" s="131"/>
      <c r="H47" s="131"/>
      <c r="I47" s="131"/>
      <c r="J47" s="131"/>
      <c r="K47" s="131"/>
      <c r="L47" s="132"/>
      <c r="M47" s="133"/>
      <c r="N47" s="130"/>
      <c r="O47" s="131"/>
      <c r="P47" s="131"/>
      <c r="Q47" s="131"/>
      <c r="R47" s="131"/>
      <c r="S47" s="132"/>
      <c r="T47" s="133"/>
      <c r="U47" s="130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55"/>
      <c r="AK47" s="155"/>
      <c r="AL47" s="132"/>
      <c r="AM47" s="133"/>
      <c r="AN47" s="130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2"/>
      <c r="BB47" s="133"/>
      <c r="BC47" s="130"/>
      <c r="BD47" s="131"/>
      <c r="BE47" s="131"/>
      <c r="BF47" s="131"/>
      <c r="BG47" s="131"/>
      <c r="BH47" s="131"/>
      <c r="BI47" s="131"/>
      <c r="BJ47" s="155"/>
      <c r="BK47" s="155"/>
      <c r="BL47" s="155"/>
      <c r="BM47" s="155"/>
      <c r="BN47" s="233"/>
      <c r="BO47" s="237"/>
      <c r="BP47" s="236"/>
    </row>
    <row r="48" spans="1:68" ht="15.75" customHeight="1">
      <c r="A48" s="127"/>
      <c r="B48" s="128"/>
      <c r="C48" s="129"/>
      <c r="D48" s="130"/>
      <c r="E48" s="131"/>
      <c r="F48" s="131"/>
      <c r="G48" s="131"/>
      <c r="H48" s="131"/>
      <c r="I48" s="131"/>
      <c r="J48" s="131"/>
      <c r="K48" s="131"/>
      <c r="L48" s="132"/>
      <c r="M48" s="133"/>
      <c r="N48" s="130"/>
      <c r="O48" s="131"/>
      <c r="P48" s="131"/>
      <c r="Q48" s="131"/>
      <c r="R48" s="131"/>
      <c r="S48" s="132"/>
      <c r="T48" s="133"/>
      <c r="U48" s="130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55"/>
      <c r="AK48" s="155"/>
      <c r="AL48" s="132"/>
      <c r="AM48" s="133"/>
      <c r="AN48" s="130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2"/>
      <c r="BB48" s="133"/>
      <c r="BC48" s="130"/>
      <c r="BD48" s="131"/>
      <c r="BE48" s="131"/>
      <c r="BF48" s="131"/>
      <c r="BG48" s="131"/>
      <c r="BH48" s="131"/>
      <c r="BI48" s="131"/>
      <c r="BJ48" s="155"/>
      <c r="BK48" s="155"/>
      <c r="BL48" s="155"/>
      <c r="BM48" s="155"/>
      <c r="BN48" s="233"/>
      <c r="BO48" s="237"/>
      <c r="BP48" s="236"/>
    </row>
    <row r="49" spans="1:68" ht="15.75" customHeight="1">
      <c r="A49" s="127"/>
      <c r="B49" s="128"/>
      <c r="C49" s="129"/>
      <c r="D49" s="130"/>
      <c r="E49" s="131"/>
      <c r="F49" s="131"/>
      <c r="G49" s="131"/>
      <c r="H49" s="131"/>
      <c r="I49" s="131"/>
      <c r="J49" s="131"/>
      <c r="K49" s="131"/>
      <c r="L49" s="132"/>
      <c r="M49" s="133"/>
      <c r="N49" s="130"/>
      <c r="O49" s="131"/>
      <c r="P49" s="131"/>
      <c r="Q49" s="131"/>
      <c r="R49" s="131"/>
      <c r="S49" s="132"/>
      <c r="T49" s="13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55"/>
      <c r="AK49" s="155"/>
      <c r="AL49" s="132"/>
      <c r="AM49" s="133"/>
      <c r="AN49" s="130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3"/>
      <c r="BC49" s="130"/>
      <c r="BD49" s="131"/>
      <c r="BE49" s="131"/>
      <c r="BF49" s="131"/>
      <c r="BG49" s="131"/>
      <c r="BH49" s="131"/>
      <c r="BI49" s="131"/>
      <c r="BJ49" s="155"/>
      <c r="BK49" s="155"/>
      <c r="BL49" s="155"/>
      <c r="BM49" s="155"/>
      <c r="BN49" s="233"/>
      <c r="BO49" s="237"/>
      <c r="BP49" s="236"/>
    </row>
    <row r="50" spans="1:68" ht="15.75" customHeight="1">
      <c r="A50" s="127"/>
      <c r="B50" s="128"/>
      <c r="C50" s="129"/>
      <c r="D50" s="130"/>
      <c r="E50" s="131"/>
      <c r="F50" s="131"/>
      <c r="G50" s="131"/>
      <c r="H50" s="131"/>
      <c r="I50" s="131"/>
      <c r="J50" s="131"/>
      <c r="K50" s="131"/>
      <c r="L50" s="132"/>
      <c r="M50" s="133"/>
      <c r="N50" s="130"/>
      <c r="O50" s="131"/>
      <c r="P50" s="131"/>
      <c r="Q50" s="131"/>
      <c r="R50" s="131"/>
      <c r="S50" s="132"/>
      <c r="T50" s="13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55"/>
      <c r="AK50" s="155"/>
      <c r="AL50" s="132"/>
      <c r="AM50" s="133"/>
      <c r="AN50" s="130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2"/>
      <c r="BB50" s="133"/>
      <c r="BC50" s="130"/>
      <c r="BD50" s="131"/>
      <c r="BE50" s="131"/>
      <c r="BF50" s="131"/>
      <c r="BG50" s="131"/>
      <c r="BH50" s="131"/>
      <c r="BI50" s="131"/>
      <c r="BJ50" s="155"/>
      <c r="BK50" s="155"/>
      <c r="BL50" s="155"/>
      <c r="BM50" s="155"/>
      <c r="BN50" s="233"/>
      <c r="BO50" s="237"/>
      <c r="BP50" s="236"/>
    </row>
    <row r="51" spans="1:68" ht="15.75" customHeight="1">
      <c r="A51" s="127"/>
      <c r="B51" s="128" t="str">
        <f>IF(นักเรียน!B47="","",นักเรียน!B47)</f>
        <v/>
      </c>
      <c r="C51" s="129" t="str">
        <f>IF(นักเรียน!C47="","",นักเรียน!C47)</f>
        <v/>
      </c>
      <c r="D51" s="130"/>
      <c r="E51" s="131"/>
      <c r="F51" s="131"/>
      <c r="G51" s="131"/>
      <c r="H51" s="131"/>
      <c r="I51" s="131"/>
      <c r="J51" s="131"/>
      <c r="K51" s="131"/>
      <c r="L51" s="132"/>
      <c r="M51" s="226"/>
      <c r="N51" s="130"/>
      <c r="O51" s="131"/>
      <c r="P51" s="131"/>
      <c r="Q51" s="131"/>
      <c r="R51" s="131"/>
      <c r="S51" s="132"/>
      <c r="T51" s="133"/>
      <c r="U51" s="130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55"/>
      <c r="AK51" s="155"/>
      <c r="AL51" s="132"/>
      <c r="AM51" s="133"/>
      <c r="AN51" s="130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2"/>
      <c r="BB51" s="133"/>
      <c r="BC51" s="130"/>
      <c r="BD51" s="131"/>
      <c r="BE51" s="131"/>
      <c r="BF51" s="131"/>
      <c r="BG51" s="131"/>
      <c r="BH51" s="131"/>
      <c r="BI51" s="131"/>
      <c r="BJ51" s="155"/>
      <c r="BK51" s="155"/>
      <c r="BL51" s="155"/>
      <c r="BM51" s="155"/>
      <c r="BN51" s="234"/>
      <c r="BO51" s="237"/>
      <c r="BP51" s="236"/>
    </row>
    <row r="52" spans="1:68" ht="15.75" customHeight="1">
      <c r="A52" s="127"/>
      <c r="B52" s="128" t="str">
        <f>IF(นักเรียน!B48="","",นักเรียน!B48)</f>
        <v/>
      </c>
      <c r="C52" s="129" t="str">
        <f>IF(นักเรียน!C48="","",นักเรียน!C48)</f>
        <v/>
      </c>
      <c r="D52" s="130"/>
      <c r="E52" s="131"/>
      <c r="F52" s="131"/>
      <c r="G52" s="131"/>
      <c r="H52" s="131"/>
      <c r="I52" s="131"/>
      <c r="J52" s="131"/>
      <c r="K52" s="131"/>
      <c r="L52" s="132"/>
      <c r="M52" s="226"/>
      <c r="N52" s="130"/>
      <c r="O52" s="131"/>
      <c r="P52" s="131"/>
      <c r="Q52" s="131"/>
      <c r="R52" s="131"/>
      <c r="S52" s="132"/>
      <c r="T52" s="133"/>
      <c r="U52" s="130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55"/>
      <c r="AK52" s="155"/>
      <c r="AL52" s="132"/>
      <c r="AM52" s="133"/>
      <c r="AN52" s="130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2"/>
      <c r="BB52" s="133"/>
      <c r="BC52" s="130"/>
      <c r="BD52" s="131"/>
      <c r="BE52" s="131"/>
      <c r="BF52" s="131"/>
      <c r="BG52" s="131"/>
      <c r="BH52" s="131"/>
      <c r="BI52" s="131"/>
      <c r="BJ52" s="155"/>
      <c r="BK52" s="155"/>
      <c r="BL52" s="155"/>
      <c r="BM52" s="155"/>
      <c r="BN52" s="234"/>
      <c r="BO52" s="237"/>
      <c r="BP52" s="236"/>
    </row>
    <row r="53" spans="1:68" ht="15.75" customHeight="1">
      <c r="A53" s="127"/>
      <c r="B53" s="128" t="str">
        <f>IF(นักเรียน!B49="","",นักเรียน!B49)</f>
        <v/>
      </c>
      <c r="C53" s="129" t="str">
        <f>IF(นักเรียน!C49="","",นักเรียน!C49)</f>
        <v/>
      </c>
      <c r="D53" s="130"/>
      <c r="E53" s="131"/>
      <c r="F53" s="131"/>
      <c r="G53" s="131"/>
      <c r="H53" s="131"/>
      <c r="I53" s="131"/>
      <c r="J53" s="131"/>
      <c r="K53" s="131"/>
      <c r="L53" s="132"/>
      <c r="M53" s="226"/>
      <c r="N53" s="130"/>
      <c r="O53" s="131"/>
      <c r="P53" s="131"/>
      <c r="Q53" s="131"/>
      <c r="R53" s="131"/>
      <c r="S53" s="132"/>
      <c r="T53" s="133"/>
      <c r="U53" s="130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55"/>
      <c r="AK53" s="155"/>
      <c r="AL53" s="132"/>
      <c r="AM53" s="133"/>
      <c r="AN53" s="130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2"/>
      <c r="BB53" s="133"/>
      <c r="BC53" s="130"/>
      <c r="BD53" s="131"/>
      <c r="BE53" s="131"/>
      <c r="BF53" s="131"/>
      <c r="BG53" s="131"/>
      <c r="BH53" s="131"/>
      <c r="BI53" s="131"/>
      <c r="BJ53" s="155"/>
      <c r="BK53" s="155"/>
      <c r="BL53" s="155"/>
      <c r="BM53" s="155"/>
      <c r="BN53" s="234"/>
      <c r="BO53" s="237"/>
      <c r="BP53" s="236"/>
    </row>
    <row r="54" spans="1:68" ht="15.75" customHeight="1" thickBot="1">
      <c r="A54" s="127"/>
      <c r="B54" s="128" t="str">
        <f>IF(นักเรียน!B50="","",นักเรียน!B50)</f>
        <v/>
      </c>
      <c r="C54" s="129" t="str">
        <f>IF(นักเรียน!C50="","",นักเรียน!C50)</f>
        <v/>
      </c>
      <c r="D54" s="130"/>
      <c r="E54" s="131"/>
      <c r="F54" s="131"/>
      <c r="G54" s="131"/>
      <c r="H54" s="131"/>
      <c r="I54" s="131"/>
      <c r="J54" s="131"/>
      <c r="K54" s="131"/>
      <c r="L54" s="132"/>
      <c r="M54" s="226"/>
      <c r="N54" s="130"/>
      <c r="O54" s="131"/>
      <c r="P54" s="131"/>
      <c r="Q54" s="131"/>
      <c r="R54" s="131"/>
      <c r="S54" s="132"/>
      <c r="T54" s="133"/>
      <c r="U54" s="130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55"/>
      <c r="AK54" s="155"/>
      <c r="AL54" s="132"/>
      <c r="AM54" s="133"/>
      <c r="AN54" s="130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2"/>
      <c r="BB54" s="133"/>
      <c r="BC54" s="130"/>
      <c r="BD54" s="131"/>
      <c r="BE54" s="131"/>
      <c r="BF54" s="131"/>
      <c r="BG54" s="131"/>
      <c r="BH54" s="131"/>
      <c r="BI54" s="131"/>
      <c r="BJ54" s="155"/>
      <c r="BK54" s="155"/>
      <c r="BL54" s="155"/>
      <c r="BM54" s="155"/>
      <c r="BN54" s="235"/>
      <c r="BO54" s="238"/>
      <c r="BP54" s="236"/>
    </row>
    <row r="55" spans="1:68" ht="15.75" customHeight="1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227"/>
      <c r="N55" s="139"/>
      <c r="O55" s="139"/>
      <c r="P55" s="139"/>
      <c r="Q55" s="139"/>
      <c r="R55" s="139"/>
      <c r="S55" s="139"/>
      <c r="T55" s="140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40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40"/>
      <c r="BO55" s="162"/>
      <c r="BP55" s="158"/>
    </row>
    <row r="56" spans="1:68" ht="22.5" customHeight="1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228"/>
      <c r="N56" s="141"/>
      <c r="O56" s="141"/>
      <c r="P56" s="141"/>
      <c r="Q56" s="141"/>
      <c r="R56" s="141"/>
      <c r="S56" s="141"/>
      <c r="T56" s="142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2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2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2"/>
      <c r="BO56" s="163"/>
      <c r="BP56" s="159"/>
    </row>
    <row r="57" spans="1:68" ht="22.5" customHeight="1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228"/>
      <c r="N57" s="141"/>
      <c r="O57" s="141"/>
      <c r="P57" s="141"/>
      <c r="Q57" s="141"/>
      <c r="R57" s="141"/>
      <c r="S57" s="141"/>
      <c r="T57" s="142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2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2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2"/>
      <c r="BO57" s="163"/>
      <c r="BP57" s="159"/>
    </row>
    <row r="58" spans="1:68" ht="22.5" customHeight="1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228"/>
      <c r="N58" s="141"/>
      <c r="O58" s="141"/>
      <c r="P58" s="141"/>
      <c r="Q58" s="141"/>
      <c r="R58" s="141"/>
      <c r="S58" s="141"/>
      <c r="T58" s="142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2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2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2"/>
      <c r="BO58" s="163"/>
      <c r="BP58" s="159"/>
    </row>
    <row r="59" spans="1:68" ht="22.5" customHeight="1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228"/>
      <c r="N59" s="141"/>
      <c r="O59" s="141"/>
      <c r="P59" s="141"/>
      <c r="Q59" s="141"/>
      <c r="R59" s="141"/>
      <c r="S59" s="141"/>
      <c r="T59" s="142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2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2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2"/>
      <c r="BO59" s="163"/>
      <c r="BP59" s="159"/>
    </row>
    <row r="60" spans="1:68" ht="22.5" customHeight="1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228"/>
      <c r="N60" s="141"/>
      <c r="O60" s="141"/>
      <c r="P60" s="141"/>
      <c r="Q60" s="141"/>
      <c r="R60" s="141"/>
      <c r="S60" s="141"/>
      <c r="T60" s="142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2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2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2"/>
      <c r="BO60" s="163"/>
      <c r="BP60" s="159"/>
    </row>
    <row r="61" spans="1:68" ht="22.5" customHeight="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228"/>
      <c r="N61" s="141"/>
      <c r="O61" s="141"/>
      <c r="P61" s="141"/>
      <c r="Q61" s="141"/>
      <c r="R61" s="141"/>
      <c r="S61" s="141"/>
      <c r="T61" s="142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2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2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2"/>
      <c r="BO61" s="163"/>
      <c r="BP61" s="159"/>
    </row>
    <row r="62" spans="1:68" ht="22.5" customHeight="1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228"/>
      <c r="N62" s="141"/>
      <c r="O62" s="141"/>
      <c r="P62" s="141"/>
      <c r="Q62" s="141"/>
      <c r="R62" s="141"/>
      <c r="S62" s="141"/>
      <c r="T62" s="142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2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2"/>
      <c r="BC62" s="141"/>
      <c r="BD62" s="141"/>
      <c r="BE62" s="141"/>
      <c r="BF62" s="141"/>
      <c r="BG62" s="141"/>
      <c r="BH62" s="141"/>
      <c r="BI62" s="141"/>
      <c r="BJ62" s="141"/>
      <c r="BK62" s="141"/>
      <c r="BL62" s="141"/>
      <c r="BM62" s="141"/>
      <c r="BN62" s="142"/>
      <c r="BO62" s="163"/>
      <c r="BP62" s="159"/>
    </row>
    <row r="63" spans="1:68" ht="22.5" customHeight="1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228"/>
      <c r="N63" s="141"/>
      <c r="O63" s="141"/>
      <c r="P63" s="141"/>
      <c r="Q63" s="141"/>
      <c r="R63" s="141"/>
      <c r="S63" s="141"/>
      <c r="T63" s="142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2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2"/>
      <c r="BC63" s="141"/>
      <c r="BD63" s="141"/>
      <c r="BE63" s="141"/>
      <c r="BF63" s="141"/>
      <c r="BG63" s="141"/>
      <c r="BH63" s="141"/>
      <c r="BI63" s="141"/>
      <c r="BJ63" s="141"/>
      <c r="BK63" s="141"/>
      <c r="BL63" s="141"/>
      <c r="BM63" s="141"/>
      <c r="BN63" s="142"/>
      <c r="BO63" s="163"/>
      <c r="BP63" s="159"/>
    </row>
    <row r="64" spans="1:68" ht="22.5" customHeight="1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228"/>
      <c r="N64" s="141"/>
      <c r="O64" s="141"/>
      <c r="P64" s="141"/>
      <c r="Q64" s="141"/>
      <c r="R64" s="141"/>
      <c r="S64" s="141"/>
      <c r="T64" s="142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2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2"/>
      <c r="BC64" s="141"/>
      <c r="BD64" s="141"/>
      <c r="BE64" s="141"/>
      <c r="BF64" s="141"/>
      <c r="BG64" s="141"/>
      <c r="BH64" s="141"/>
      <c r="BI64" s="141"/>
      <c r="BJ64" s="141"/>
      <c r="BK64" s="141"/>
      <c r="BL64" s="141"/>
      <c r="BM64" s="141"/>
      <c r="BN64" s="142"/>
      <c r="BO64" s="163"/>
      <c r="BP64" s="159"/>
    </row>
    <row r="65" spans="1:68" ht="22.5" customHeight="1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228"/>
      <c r="N65" s="141"/>
      <c r="O65" s="141"/>
      <c r="P65" s="141"/>
      <c r="Q65" s="141"/>
      <c r="R65" s="141"/>
      <c r="S65" s="141"/>
      <c r="T65" s="142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2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2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2"/>
      <c r="BO65" s="163"/>
      <c r="BP65" s="159"/>
    </row>
    <row r="66" spans="1:68" ht="22.5" customHeight="1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228"/>
      <c r="N66" s="141"/>
      <c r="O66" s="141"/>
      <c r="P66" s="141"/>
      <c r="Q66" s="141"/>
      <c r="R66" s="141"/>
      <c r="S66" s="141"/>
      <c r="T66" s="142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2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2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2"/>
      <c r="BO66" s="163"/>
      <c r="BP66" s="159"/>
    </row>
    <row r="67" spans="1:68" ht="22.5" customHeight="1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228"/>
      <c r="N67" s="141"/>
      <c r="O67" s="141"/>
      <c r="P67" s="141"/>
      <c r="Q67" s="141"/>
      <c r="R67" s="141"/>
      <c r="S67" s="141"/>
      <c r="T67" s="142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2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2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2"/>
      <c r="BO67" s="163"/>
      <c r="BP67" s="159"/>
    </row>
    <row r="68" spans="1:68" ht="22.5" customHeight="1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228"/>
      <c r="N68" s="141"/>
      <c r="O68" s="141"/>
      <c r="P68" s="141"/>
      <c r="Q68" s="141"/>
      <c r="R68" s="141"/>
      <c r="S68" s="141"/>
      <c r="T68" s="142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2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2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2"/>
      <c r="BO68" s="163"/>
      <c r="BP68" s="159"/>
    </row>
    <row r="69" spans="1:68" ht="22.5" customHeight="1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228"/>
      <c r="N69" s="141"/>
      <c r="O69" s="141"/>
      <c r="P69" s="141"/>
      <c r="Q69" s="141"/>
      <c r="R69" s="141"/>
      <c r="S69" s="141"/>
      <c r="T69" s="142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2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2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2"/>
      <c r="BO69" s="163"/>
      <c r="BP69" s="159"/>
    </row>
    <row r="70" spans="1:68" ht="22.5" customHeight="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228"/>
      <c r="N70" s="141"/>
      <c r="O70" s="141"/>
      <c r="P70" s="141"/>
      <c r="Q70" s="141"/>
      <c r="R70" s="141"/>
      <c r="S70" s="141"/>
      <c r="T70" s="142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2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2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2"/>
      <c r="BO70" s="163"/>
      <c r="BP70" s="159"/>
    </row>
    <row r="71" spans="1:68" ht="22.5" customHeight="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228"/>
      <c r="N71" s="141"/>
      <c r="O71" s="141"/>
      <c r="P71" s="141"/>
      <c r="Q71" s="141"/>
      <c r="R71" s="141"/>
      <c r="S71" s="141"/>
      <c r="T71" s="142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2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2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2"/>
      <c r="BO71" s="163"/>
      <c r="BP71" s="159"/>
    </row>
    <row r="72" spans="1:68" ht="22.5" customHeight="1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228"/>
      <c r="N72" s="141"/>
      <c r="O72" s="141"/>
      <c r="P72" s="141"/>
      <c r="Q72" s="141"/>
      <c r="R72" s="141"/>
      <c r="S72" s="141"/>
      <c r="T72" s="142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2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2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2"/>
      <c r="BO72" s="163"/>
      <c r="BP72" s="159"/>
    </row>
    <row r="73" spans="1:68" ht="22.5" customHeight="1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228"/>
      <c r="N73" s="141"/>
      <c r="O73" s="141"/>
      <c r="P73" s="141"/>
      <c r="Q73" s="141"/>
      <c r="R73" s="141"/>
      <c r="S73" s="141"/>
      <c r="T73" s="142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2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2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2"/>
      <c r="BO73" s="163"/>
      <c r="BP73" s="159"/>
    </row>
    <row r="74" spans="1:68" ht="22.5" customHeight="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228"/>
      <c r="N74" s="141"/>
      <c r="O74" s="141"/>
      <c r="P74" s="141"/>
      <c r="Q74" s="141"/>
      <c r="R74" s="141"/>
      <c r="S74" s="141"/>
      <c r="T74" s="142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2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2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/>
      <c r="BN74" s="142"/>
      <c r="BO74" s="163"/>
      <c r="BP74" s="159"/>
    </row>
    <row r="75" spans="1:68" ht="22.5" customHeight="1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228"/>
      <c r="N75" s="141"/>
      <c r="O75" s="141"/>
      <c r="P75" s="141"/>
      <c r="Q75" s="141"/>
      <c r="R75" s="141"/>
      <c r="S75" s="141"/>
      <c r="T75" s="142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2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2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2"/>
      <c r="BO75" s="163"/>
      <c r="BP75" s="159"/>
    </row>
    <row r="76" spans="1:68" ht="22.5" customHeight="1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228"/>
      <c r="N76" s="141"/>
      <c r="O76" s="141"/>
      <c r="P76" s="141"/>
      <c r="Q76" s="141"/>
      <c r="R76" s="141"/>
      <c r="S76" s="141"/>
      <c r="T76" s="142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2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2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2"/>
      <c r="BO76" s="163"/>
      <c r="BP76" s="159"/>
    </row>
    <row r="77" spans="1:68" ht="22.5" customHeight="1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228"/>
      <c r="N77" s="141"/>
      <c r="O77" s="141"/>
      <c r="P77" s="141"/>
      <c r="Q77" s="141"/>
      <c r="R77" s="141"/>
      <c r="S77" s="141"/>
      <c r="T77" s="142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2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2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2"/>
      <c r="BO77" s="163"/>
      <c r="BP77" s="159"/>
    </row>
    <row r="78" spans="1:68" ht="22.5" customHeight="1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228"/>
      <c r="N78" s="141"/>
      <c r="O78" s="141"/>
      <c r="P78" s="141"/>
      <c r="Q78" s="141"/>
      <c r="R78" s="141"/>
      <c r="S78" s="141"/>
      <c r="T78" s="142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2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2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2"/>
      <c r="BO78" s="163"/>
      <c r="BP78" s="159"/>
    </row>
    <row r="79" spans="1:68" ht="22.5" customHeight="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228"/>
      <c r="N79" s="141"/>
      <c r="O79" s="141"/>
      <c r="P79" s="141"/>
      <c r="Q79" s="141"/>
      <c r="R79" s="141"/>
      <c r="S79" s="141"/>
      <c r="T79" s="142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2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2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2"/>
      <c r="BO79" s="163"/>
      <c r="BP79" s="159"/>
    </row>
    <row r="80" spans="1:68" ht="22.5" customHeight="1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228"/>
      <c r="N80" s="141"/>
      <c r="O80" s="141"/>
      <c r="P80" s="141"/>
      <c r="Q80" s="141"/>
      <c r="R80" s="141"/>
      <c r="S80" s="141"/>
      <c r="T80" s="142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2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2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2"/>
      <c r="BO80" s="163"/>
      <c r="BP80" s="159"/>
    </row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2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22.5" customHeight="1"/>
    <row r="262" ht="22.5" customHeight="1"/>
    <row r="263" ht="22.5" customHeight="1"/>
    <row r="264" ht="22.5" customHeight="1"/>
    <row r="265" ht="22.5" customHeight="1"/>
    <row r="266" ht="22.5" customHeight="1"/>
    <row r="267" ht="22.5" customHeight="1"/>
    <row r="268" ht="22.5" customHeight="1"/>
    <row r="269" ht="22.5" customHeight="1"/>
    <row r="270" ht="22.5" customHeight="1"/>
    <row r="271" ht="22.5" customHeight="1"/>
    <row r="272" ht="22.5" customHeight="1"/>
    <row r="273" ht="22.5" customHeight="1"/>
    <row r="274" ht="22.5" customHeight="1"/>
    <row r="275" ht="22.5" customHeight="1"/>
    <row r="276" ht="22.5" customHeight="1"/>
    <row r="277" ht="22.5" customHeight="1"/>
    <row r="278" ht="22.5" customHeight="1"/>
    <row r="279" ht="22.5" customHeight="1"/>
    <row r="280" ht="22.5" customHeight="1"/>
    <row r="281" ht="22.5" customHeight="1"/>
    <row r="282" ht="22.5" customHeight="1"/>
    <row r="283" ht="22.5" customHeight="1"/>
    <row r="284" ht="22.5" customHeight="1"/>
    <row r="285" ht="22.5" customHeight="1"/>
    <row r="286" ht="22.5" customHeight="1"/>
    <row r="287" ht="22.5" customHeight="1"/>
    <row r="288" ht="22.5" customHeight="1"/>
    <row r="289" ht="22.5" customHeight="1"/>
    <row r="290" ht="22.5" customHeight="1"/>
    <row r="291" ht="22.5" customHeight="1"/>
    <row r="292" ht="22.5" customHeight="1"/>
    <row r="293" ht="22.5" customHeight="1"/>
    <row r="294" ht="22.5" customHeight="1"/>
    <row r="295" ht="22.5" customHeight="1"/>
    <row r="296" ht="22.5" customHeight="1"/>
    <row r="297" ht="22.5" customHeight="1"/>
    <row r="298" ht="22.5" customHeight="1"/>
    <row r="299" ht="22.5" customHeight="1"/>
    <row r="300" ht="22.5" customHeight="1"/>
    <row r="301" ht="22.5" customHeight="1"/>
    <row r="302" ht="22.5" customHeight="1"/>
    <row r="303" ht="22.5" customHeight="1"/>
    <row r="304" ht="22.5" customHeight="1"/>
    <row r="305" ht="22.5" customHeight="1"/>
    <row r="306" ht="22.5" customHeight="1"/>
    <row r="307" ht="22.5" customHeight="1"/>
    <row r="308" ht="22.5" customHeight="1"/>
    <row r="309" ht="22.5" customHeight="1"/>
    <row r="310" ht="22.5" customHeight="1"/>
    <row r="311" ht="22.5" customHeight="1"/>
    <row r="312" ht="22.5" customHeight="1"/>
    <row r="313" ht="22.5" customHeight="1"/>
    <row r="314" ht="22.5" customHeight="1"/>
    <row r="315" ht="22.5" customHeight="1"/>
    <row r="316" ht="22.5" customHeight="1"/>
    <row r="317" ht="22.5" customHeight="1"/>
    <row r="318" ht="22.5" customHeight="1"/>
    <row r="319" ht="22.5" customHeight="1"/>
    <row r="320" ht="22.5" customHeight="1"/>
    <row r="321" ht="22.5" customHeight="1"/>
    <row r="322" ht="22.5" customHeight="1"/>
    <row r="323" ht="22.5" customHeight="1"/>
    <row r="324" ht="22.5" customHeight="1"/>
    <row r="325" ht="22.5" customHeight="1"/>
    <row r="326" ht="22.5" customHeight="1"/>
    <row r="327" ht="22.5" customHeight="1"/>
    <row r="328" ht="22.5" customHeight="1"/>
    <row r="329" ht="22.5" customHeight="1"/>
    <row r="330" ht="22.5" customHeight="1"/>
    <row r="331" ht="22.5" customHeight="1"/>
    <row r="332" ht="22.5" customHeight="1"/>
    <row r="333" ht="22.5" customHeight="1"/>
    <row r="334" ht="22.5" customHeight="1"/>
    <row r="335" ht="22.5" customHeight="1"/>
    <row r="336" ht="22.5" customHeight="1"/>
    <row r="337" ht="22.5" customHeight="1"/>
    <row r="338" ht="22.5" customHeight="1"/>
    <row r="339" ht="22.5" customHeight="1"/>
    <row r="340" ht="22.5" customHeight="1"/>
    <row r="341" ht="22.5" customHeight="1"/>
    <row r="342" ht="22.5" customHeight="1"/>
    <row r="343" ht="22.5" customHeight="1"/>
    <row r="344" ht="22.5" customHeight="1"/>
    <row r="345" ht="22.5" customHeight="1"/>
    <row r="346" ht="22.5" customHeight="1"/>
    <row r="347" ht="22.5" customHeight="1"/>
    <row r="348" ht="22.5" customHeight="1"/>
    <row r="349" ht="22.5" customHeight="1"/>
    <row r="350" ht="22.5" customHeight="1"/>
    <row r="351" ht="22.5" customHeight="1"/>
    <row r="352" ht="22.5" customHeight="1"/>
    <row r="353" ht="22.5" customHeight="1"/>
    <row r="354" ht="22.5" customHeight="1"/>
    <row r="355" ht="22.5" customHeight="1"/>
    <row r="356" ht="22.5" customHeight="1"/>
    <row r="357" ht="22.5" customHeight="1"/>
    <row r="358" ht="22.5" customHeight="1"/>
    <row r="359" ht="22.5" customHeight="1"/>
    <row r="360" ht="22.5" customHeight="1"/>
    <row r="361" ht="22.5" customHeight="1"/>
    <row r="362" ht="22.5" customHeight="1"/>
    <row r="363" ht="22.5" customHeight="1"/>
    <row r="364" ht="22.5" customHeight="1"/>
    <row r="365" ht="22.5" customHeight="1"/>
    <row r="366" ht="22.5" customHeight="1"/>
    <row r="367" ht="22.5" customHeight="1"/>
    <row r="368" ht="22.5" customHeight="1"/>
    <row r="369" ht="22.5" customHeight="1"/>
    <row r="370" ht="22.5" customHeight="1"/>
    <row r="371" ht="22.5" customHeight="1"/>
    <row r="372" ht="22.5" customHeight="1"/>
    <row r="373" ht="22.5" customHeight="1"/>
    <row r="374" ht="22.5" customHeight="1"/>
    <row r="375" ht="22.5" customHeight="1"/>
    <row r="376" ht="22.5" customHeight="1"/>
    <row r="377" ht="22.5" customHeight="1"/>
    <row r="378" ht="22.5" customHeight="1"/>
    <row r="379" ht="22.5" customHeight="1"/>
    <row r="380" ht="22.5" customHeight="1"/>
    <row r="381" ht="22.5" customHeight="1"/>
    <row r="382" ht="22.5" customHeight="1"/>
    <row r="383" ht="22.5" customHeight="1"/>
    <row r="384" ht="22.5" customHeight="1"/>
    <row r="385" ht="22.5" customHeight="1"/>
    <row r="386" ht="22.5" customHeight="1"/>
    <row r="387" ht="22.5" customHeight="1"/>
    <row r="388" ht="22.5" customHeight="1"/>
    <row r="389" ht="22.5" customHeight="1"/>
    <row r="390" ht="22.5" customHeight="1"/>
    <row r="391" ht="22.5" customHeight="1"/>
    <row r="392" ht="22.5" customHeight="1"/>
    <row r="393" ht="22.5" customHeight="1"/>
    <row r="394" ht="22.5" customHeight="1"/>
    <row r="395" ht="22.5" customHeight="1"/>
    <row r="396" ht="22.5" customHeight="1"/>
    <row r="397" ht="22.5" customHeight="1"/>
    <row r="398" ht="22.5" customHeight="1"/>
    <row r="399" ht="22.5" customHeight="1"/>
    <row r="400" ht="22.5" customHeight="1"/>
    <row r="401" ht="22.5" customHeight="1"/>
    <row r="402" ht="22.5" customHeight="1"/>
    <row r="403" ht="22.5" customHeight="1"/>
    <row r="404" ht="22.5" customHeight="1"/>
    <row r="405" ht="22.5" customHeight="1"/>
    <row r="406" ht="22.5" customHeight="1"/>
    <row r="407" ht="22.5" customHeight="1"/>
    <row r="408" ht="22.5" customHeight="1"/>
    <row r="409" ht="22.5" customHeight="1"/>
    <row r="410" ht="22.5" customHeight="1"/>
    <row r="411" ht="22.5" customHeight="1"/>
    <row r="412" ht="22.5" customHeight="1"/>
    <row r="413" ht="22.5" customHeight="1"/>
    <row r="414" ht="22.5" customHeight="1"/>
    <row r="415" ht="22.5" customHeight="1"/>
    <row r="416" ht="22.5" customHeight="1"/>
    <row r="417" ht="22.5" customHeight="1"/>
    <row r="418" ht="22.5" customHeight="1"/>
    <row r="419" ht="22.5" customHeight="1"/>
    <row r="420" ht="22.5" customHeight="1"/>
    <row r="421" ht="22.5" customHeight="1"/>
    <row r="422" ht="22.5" customHeight="1"/>
    <row r="423" ht="22.5" customHeight="1"/>
    <row r="424" ht="22.5" customHeight="1"/>
    <row r="425" ht="22.5" customHeight="1"/>
    <row r="426" ht="22.5" customHeight="1"/>
    <row r="427" ht="22.5" customHeight="1"/>
    <row r="428" ht="22.5" customHeight="1"/>
    <row r="429" ht="22.5" customHeight="1"/>
    <row r="430" ht="22.5" customHeight="1"/>
    <row r="431" ht="22.5" customHeight="1"/>
    <row r="432" ht="22.5" customHeight="1"/>
    <row r="433" ht="22.5" customHeight="1"/>
    <row r="434" ht="22.5" customHeight="1"/>
    <row r="435" ht="22.5" customHeight="1"/>
    <row r="436" ht="22.5" customHeight="1"/>
    <row r="437" ht="22.5" customHeight="1"/>
    <row r="438" ht="22.5" customHeight="1"/>
    <row r="439" ht="22.5" customHeight="1"/>
    <row r="440" ht="22.5" customHeight="1"/>
    <row r="441" ht="22.5" customHeight="1"/>
    <row r="442" ht="22.5" customHeight="1"/>
    <row r="443" ht="22.5" customHeight="1"/>
    <row r="444" ht="22.5" customHeight="1"/>
    <row r="445" ht="22.5" customHeight="1"/>
    <row r="446" ht="22.5" customHeight="1"/>
    <row r="447" ht="22.5" customHeight="1"/>
    <row r="448" ht="22.5" customHeight="1"/>
    <row r="449" ht="22.5" customHeight="1"/>
    <row r="450" ht="22.5" customHeight="1"/>
    <row r="451" ht="22.5" customHeight="1"/>
    <row r="452" ht="22.5" customHeight="1"/>
    <row r="453" ht="22.5" customHeight="1"/>
    <row r="454" ht="22.5" customHeight="1"/>
    <row r="455" ht="22.5" customHeight="1"/>
    <row r="456" ht="22.5" customHeight="1"/>
    <row r="457" ht="22.5" customHeight="1"/>
    <row r="458" ht="22.5" customHeight="1"/>
    <row r="459" ht="22.5" customHeight="1"/>
    <row r="460" ht="22.5" customHeight="1"/>
    <row r="461" ht="22.5" customHeight="1"/>
    <row r="462" ht="22.5" customHeight="1"/>
    <row r="463" ht="22.5" customHeight="1"/>
    <row r="464" ht="22.5" customHeight="1"/>
    <row r="465" ht="22.5" customHeight="1"/>
    <row r="466" ht="22.5" customHeight="1"/>
    <row r="467" ht="22.5" customHeight="1"/>
    <row r="468" ht="22.5" customHeight="1"/>
    <row r="469" ht="22.5" customHeight="1"/>
    <row r="470" ht="22.5" customHeight="1"/>
    <row r="471" ht="22.5" customHeight="1"/>
    <row r="472" ht="22.5" customHeight="1"/>
    <row r="473" ht="22.5" customHeight="1"/>
    <row r="474" ht="22.5" customHeight="1"/>
    <row r="475" ht="22.5" customHeight="1"/>
    <row r="476" ht="22.5" customHeight="1"/>
    <row r="477" ht="22.5" customHeight="1"/>
    <row r="478" ht="22.5" customHeight="1"/>
    <row r="479" ht="22.5" customHeight="1"/>
    <row r="480" ht="22.5" customHeight="1"/>
    <row r="481" ht="22.5" customHeight="1"/>
    <row r="482" ht="22.5" customHeight="1"/>
    <row r="483" ht="22.5" customHeight="1"/>
    <row r="484" ht="22.5" customHeight="1"/>
    <row r="485" ht="22.5" customHeight="1"/>
    <row r="486" ht="22.5" customHeight="1"/>
    <row r="487" ht="22.5" customHeight="1"/>
    <row r="488" ht="22.5" customHeight="1"/>
    <row r="489" ht="22.5" customHeight="1"/>
    <row r="490" ht="22.5" customHeight="1"/>
    <row r="491" ht="22.5" customHeight="1"/>
    <row r="492" ht="22.5" customHeight="1"/>
    <row r="493" ht="22.5" customHeight="1"/>
    <row r="494" ht="22.5" customHeight="1"/>
    <row r="495" ht="22.5" customHeight="1"/>
    <row r="496" ht="22.5" customHeight="1"/>
    <row r="497" ht="22.5" customHeight="1"/>
    <row r="498" ht="22.5" customHeight="1"/>
    <row r="499" ht="22.5" customHeight="1"/>
    <row r="500" ht="22.5" customHeight="1"/>
    <row r="501" ht="22.5" customHeight="1"/>
    <row r="502" ht="22.5" customHeight="1"/>
    <row r="503" ht="22.5" customHeight="1"/>
    <row r="504" ht="22.5" customHeight="1"/>
    <row r="505" ht="22.5" customHeight="1"/>
    <row r="506" ht="22.5" customHeight="1"/>
    <row r="507" ht="22.5" customHeight="1"/>
    <row r="508" ht="22.5" customHeight="1"/>
    <row r="509" ht="22.5" customHeight="1"/>
    <row r="510" ht="22.5" customHeight="1"/>
    <row r="511" ht="22.5" customHeight="1"/>
    <row r="512" ht="22.5" customHeight="1"/>
    <row r="513" ht="22.5" customHeight="1"/>
    <row r="514" ht="22.5" customHeight="1"/>
    <row r="515" ht="22.5" customHeight="1"/>
    <row r="516" ht="22.5" customHeight="1"/>
    <row r="517" ht="22.5" customHeight="1"/>
    <row r="518" ht="22.5" customHeight="1"/>
    <row r="519" ht="22.5" customHeight="1"/>
    <row r="520" ht="22.5" customHeight="1"/>
    <row r="521" ht="22.5" customHeight="1"/>
    <row r="522" ht="22.5" customHeight="1"/>
    <row r="523" ht="22.5" customHeight="1"/>
    <row r="524" ht="22.5" customHeight="1"/>
    <row r="525" ht="22.5" customHeight="1"/>
    <row r="526" ht="22.5" customHeight="1"/>
    <row r="527" ht="22.5" customHeight="1"/>
    <row r="528" ht="22.5" customHeight="1"/>
    <row r="529" ht="22.5" customHeight="1"/>
    <row r="530" ht="22.5" customHeight="1"/>
    <row r="531" ht="22.5" customHeight="1"/>
    <row r="532" ht="22.5" customHeight="1"/>
    <row r="533" ht="22.5" customHeight="1"/>
    <row r="534" ht="22.5" customHeight="1"/>
    <row r="535" ht="22.5" customHeight="1"/>
    <row r="536" ht="22.5" customHeight="1"/>
    <row r="537" ht="22.5" customHeight="1"/>
    <row r="538" ht="22.5" customHeight="1"/>
    <row r="539" ht="22.5" customHeight="1"/>
    <row r="540" ht="22.5" customHeight="1"/>
    <row r="541" ht="22.5" customHeight="1"/>
    <row r="542" ht="22.5" customHeight="1"/>
    <row r="543" ht="22.5" customHeight="1"/>
    <row r="544" ht="22.5" customHeight="1"/>
    <row r="545" ht="22.5" customHeight="1"/>
    <row r="546" ht="22.5" customHeight="1"/>
    <row r="547" ht="22.5" customHeight="1"/>
    <row r="548" ht="22.5" customHeight="1"/>
    <row r="549" ht="22.5" customHeight="1"/>
    <row r="550" ht="22.5" customHeight="1"/>
    <row r="551" ht="22.5" customHeight="1"/>
    <row r="552" ht="22.5" customHeight="1"/>
    <row r="553" ht="22.5" customHeight="1"/>
    <row r="554" ht="22.5" customHeight="1"/>
    <row r="555" ht="22.5" customHeight="1"/>
    <row r="556" ht="22.5" customHeight="1"/>
    <row r="557" ht="22.5" customHeight="1"/>
    <row r="558" ht="22.5" customHeight="1"/>
    <row r="559" ht="22.5" customHeight="1"/>
    <row r="560" ht="22.5" customHeight="1"/>
    <row r="561" ht="22.5" customHeight="1"/>
    <row r="562" ht="22.5" customHeight="1"/>
    <row r="563" ht="22.5" customHeight="1"/>
    <row r="564" ht="22.5" customHeight="1"/>
    <row r="565" ht="22.5" customHeight="1"/>
    <row r="566" ht="22.5" customHeight="1"/>
    <row r="567" ht="22.5" customHeight="1"/>
    <row r="568" ht="22.5" customHeight="1"/>
    <row r="569" ht="22.5" customHeight="1"/>
    <row r="570" ht="22.5" customHeight="1"/>
    <row r="571" ht="22.5" customHeight="1"/>
    <row r="572" ht="22.5" customHeight="1"/>
    <row r="573" ht="22.5" customHeight="1"/>
    <row r="574" ht="22.5" customHeight="1"/>
    <row r="575" ht="22.5" customHeight="1"/>
    <row r="576" ht="22.5" customHeight="1"/>
    <row r="577" ht="22.5" customHeight="1"/>
    <row r="578" ht="22.5" customHeight="1"/>
    <row r="579" ht="22.5" customHeight="1"/>
    <row r="580" ht="22.5" customHeight="1"/>
    <row r="581" ht="22.5" customHeight="1"/>
    <row r="582" ht="22.5" customHeight="1"/>
    <row r="583" ht="22.5" customHeight="1"/>
    <row r="584" ht="22.5" customHeight="1"/>
    <row r="585" ht="22.5" customHeight="1"/>
    <row r="586" ht="22.5" customHeight="1"/>
    <row r="587" ht="22.5" customHeight="1"/>
    <row r="588" ht="22.5" customHeight="1"/>
    <row r="589" ht="22.5" customHeight="1"/>
    <row r="590" ht="22.5" customHeight="1"/>
    <row r="591" ht="22.5" customHeight="1"/>
    <row r="592" ht="22.5" customHeight="1"/>
    <row r="593" ht="22.5" customHeight="1"/>
    <row r="594" ht="22.5" customHeight="1"/>
    <row r="595" ht="22.5" customHeight="1"/>
    <row r="596" ht="22.5" customHeight="1"/>
    <row r="597" ht="22.5" customHeight="1"/>
    <row r="598" ht="22.5" customHeight="1"/>
    <row r="599" ht="22.5" customHeight="1"/>
    <row r="600" ht="22.5" customHeight="1"/>
    <row r="601" ht="22.5" customHeight="1"/>
    <row r="602" ht="22.5" customHeight="1"/>
    <row r="603" ht="22.5" customHeight="1"/>
    <row r="604" ht="22.5" customHeight="1"/>
    <row r="605" ht="22.5" customHeight="1"/>
    <row r="606" ht="22.5" customHeight="1"/>
    <row r="607" ht="22.5" customHeight="1"/>
    <row r="608" ht="22.5" customHeight="1"/>
    <row r="609" ht="22.5" customHeight="1"/>
    <row r="610" ht="22.5" customHeight="1"/>
    <row r="611" ht="22.5" customHeight="1"/>
    <row r="612" ht="22.5" customHeight="1"/>
    <row r="613" ht="22.5" customHeight="1"/>
    <row r="614" ht="22.5" customHeight="1"/>
    <row r="615" ht="22.5" customHeight="1"/>
    <row r="616" ht="22.5" customHeight="1"/>
    <row r="617" ht="22.5" customHeight="1"/>
    <row r="618" ht="22.5" customHeight="1"/>
    <row r="619" ht="22.5" customHeight="1"/>
    <row r="620" ht="22.5" customHeight="1"/>
    <row r="621" ht="22.5" customHeight="1"/>
    <row r="622" ht="22.5" customHeight="1"/>
    <row r="623" ht="22.5" customHeight="1"/>
    <row r="624" ht="22.5" customHeight="1"/>
    <row r="625" ht="22.5" customHeight="1"/>
    <row r="626" ht="22.5" customHeight="1"/>
    <row r="627" ht="22.5" customHeight="1"/>
    <row r="628" ht="22.5" customHeight="1"/>
    <row r="629" ht="22.5" customHeight="1"/>
    <row r="630" ht="22.5" customHeight="1"/>
    <row r="631" ht="22.5" customHeight="1"/>
    <row r="632" ht="22.5" customHeight="1"/>
    <row r="633" ht="22.5" customHeight="1"/>
    <row r="634" ht="22.5" customHeight="1"/>
    <row r="635" ht="22.5" customHeight="1"/>
    <row r="636" ht="22.5" customHeight="1"/>
    <row r="637" ht="22.5" customHeight="1"/>
    <row r="638" ht="22.5" customHeight="1"/>
    <row r="639" ht="22.5" customHeight="1"/>
    <row r="640" ht="22.5" customHeight="1"/>
    <row r="641" ht="22.5" customHeight="1"/>
    <row r="642" ht="22.5" customHeight="1"/>
    <row r="643" ht="22.5" customHeight="1"/>
    <row r="644" ht="22.5" customHeight="1"/>
    <row r="645" ht="22.5" customHeight="1"/>
    <row r="646" ht="22.5" customHeight="1"/>
    <row r="647" ht="22.5" customHeight="1"/>
    <row r="648" ht="22.5" customHeight="1"/>
    <row r="649" ht="22.5" customHeight="1"/>
    <row r="650" ht="22.5" customHeight="1"/>
    <row r="651" ht="22.5" customHeight="1"/>
    <row r="652" ht="22.5" customHeight="1"/>
    <row r="653" ht="22.5" customHeight="1"/>
    <row r="654" ht="22.5" customHeight="1"/>
    <row r="655" ht="22.5" customHeight="1"/>
    <row r="656" ht="22.5" customHeight="1"/>
    <row r="657" ht="22.5" customHeight="1"/>
    <row r="658" ht="22.5" customHeight="1"/>
    <row r="659" ht="22.5" customHeight="1"/>
    <row r="660" ht="22.5" customHeight="1"/>
    <row r="661" ht="22.5" customHeight="1"/>
    <row r="662" ht="22.5" customHeight="1"/>
    <row r="663" ht="22.5" customHeight="1"/>
    <row r="664" ht="22.5" customHeight="1"/>
    <row r="665" ht="22.5" customHeight="1"/>
    <row r="666" ht="22.5" customHeight="1"/>
    <row r="667" ht="22.5" customHeight="1"/>
    <row r="668" ht="22.5" customHeight="1"/>
    <row r="669" ht="22.5" customHeight="1"/>
    <row r="670" ht="22.5" customHeight="1"/>
    <row r="671" ht="22.5" customHeight="1"/>
    <row r="672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22.5" customHeight="1"/>
    <row r="698" ht="22.5" customHeight="1"/>
    <row r="699" ht="22.5" customHeight="1"/>
    <row r="700" ht="22.5" customHeight="1"/>
    <row r="701" ht="22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22.5" customHeight="1"/>
    <row r="731" ht="22.5" customHeight="1"/>
    <row r="732" ht="22.5" customHeight="1"/>
    <row r="733" ht="22.5" customHeight="1"/>
    <row r="734" ht="22.5" customHeight="1"/>
    <row r="735" ht="22.5" customHeight="1"/>
    <row r="736" ht="22.5" customHeight="1"/>
    <row r="737" ht="22.5" customHeight="1"/>
    <row r="738" ht="22.5" customHeight="1"/>
    <row r="739" ht="22.5" customHeight="1"/>
    <row r="740" ht="22.5" customHeight="1"/>
    <row r="741" ht="22.5" customHeight="1"/>
    <row r="742" ht="22.5" customHeight="1"/>
    <row r="743" ht="22.5" customHeight="1"/>
    <row r="744" ht="22.5" customHeight="1"/>
    <row r="745" ht="22.5" customHeight="1"/>
    <row r="746" ht="22.5" customHeight="1"/>
    <row r="747" ht="22.5" customHeight="1"/>
    <row r="748" ht="22.5" customHeight="1"/>
    <row r="749" ht="22.5" customHeight="1"/>
    <row r="750" ht="22.5" customHeight="1"/>
    <row r="751" ht="22.5" customHeight="1"/>
    <row r="752" ht="22.5" customHeight="1"/>
    <row r="753" ht="22.5" customHeight="1"/>
    <row r="754" ht="22.5" customHeight="1"/>
    <row r="755" ht="22.5" customHeight="1"/>
    <row r="756" ht="22.5" customHeight="1"/>
    <row r="757" ht="22.5" customHeight="1"/>
    <row r="758" ht="22.5" customHeight="1"/>
    <row r="759" ht="22.5" customHeight="1"/>
    <row r="760" ht="22.5" customHeight="1"/>
    <row r="761" ht="22.5" customHeight="1"/>
    <row r="762" ht="22.5" customHeight="1"/>
    <row r="763" ht="22.5" customHeight="1"/>
    <row r="764" ht="22.5" customHeight="1"/>
    <row r="765" ht="22.5" customHeight="1"/>
    <row r="766" ht="22.5" customHeight="1"/>
    <row r="767" ht="22.5" customHeight="1"/>
    <row r="768" ht="22.5" customHeight="1"/>
    <row r="769" ht="22.5" customHeight="1"/>
    <row r="770" ht="22.5" customHeight="1"/>
    <row r="771" ht="22.5" customHeight="1"/>
    <row r="772" ht="22.5" customHeight="1"/>
    <row r="773" ht="22.5" customHeight="1"/>
    <row r="774" ht="22.5" customHeight="1"/>
    <row r="775" ht="22.5" customHeight="1"/>
    <row r="776" ht="22.5" customHeight="1"/>
    <row r="777" ht="22.5" customHeight="1"/>
    <row r="778" ht="22.5" customHeight="1"/>
    <row r="779" ht="22.5" customHeight="1"/>
    <row r="780" ht="22.5" customHeight="1"/>
    <row r="781" ht="22.5" customHeight="1"/>
    <row r="782" ht="22.5" customHeight="1"/>
    <row r="783" ht="22.5" customHeight="1"/>
    <row r="784" ht="22.5" customHeight="1"/>
    <row r="785" ht="22.5" customHeight="1"/>
    <row r="786" ht="22.5" customHeight="1"/>
    <row r="787" ht="22.5" customHeight="1"/>
    <row r="788" ht="22.5" customHeight="1"/>
    <row r="789" ht="22.5" customHeight="1"/>
    <row r="790" ht="22.5" customHeight="1"/>
    <row r="791" ht="22.5" customHeight="1"/>
    <row r="792" ht="22.5" customHeight="1"/>
    <row r="793" ht="22.5" customHeight="1"/>
    <row r="794" ht="22.5" customHeight="1"/>
    <row r="795" ht="22.5" customHeight="1"/>
    <row r="796" ht="22.5" customHeight="1"/>
    <row r="797" ht="22.5" customHeight="1"/>
    <row r="798" ht="22.5" customHeight="1"/>
    <row r="799" ht="22.5" customHeight="1"/>
    <row r="800" ht="22.5" customHeight="1"/>
    <row r="801" ht="22.5" customHeight="1"/>
    <row r="802" ht="22.5" customHeight="1"/>
    <row r="803" ht="22.5" customHeight="1"/>
    <row r="804" ht="22.5" customHeight="1"/>
    <row r="805" ht="22.5" customHeight="1"/>
    <row r="806" ht="22.5" customHeight="1"/>
    <row r="807" ht="22.5" customHeight="1"/>
    <row r="808" ht="22.5" customHeight="1"/>
    <row r="809" ht="22.5" customHeight="1"/>
    <row r="810" ht="22.5" customHeight="1"/>
    <row r="811" ht="22.5" customHeight="1"/>
    <row r="812" ht="22.5" customHeight="1"/>
    <row r="813" ht="22.5" customHeight="1"/>
    <row r="814" ht="22.5" customHeight="1"/>
    <row r="815" ht="22.5" customHeight="1"/>
    <row r="816" ht="22.5" customHeight="1"/>
    <row r="817" ht="22.5" customHeight="1"/>
    <row r="818" ht="22.5" customHeight="1"/>
    <row r="819" ht="22.5" customHeight="1"/>
    <row r="820" ht="22.5" customHeight="1"/>
    <row r="821" ht="22.5" customHeight="1"/>
    <row r="822" ht="22.5" customHeight="1"/>
    <row r="823" ht="22.5" customHeight="1"/>
    <row r="824" ht="22.5" customHeight="1"/>
    <row r="825" ht="22.5" customHeight="1"/>
    <row r="826" ht="22.5" customHeight="1"/>
    <row r="827" ht="22.5" customHeight="1"/>
    <row r="828" ht="22.5" customHeight="1"/>
    <row r="829" ht="22.5" customHeight="1"/>
    <row r="830" ht="22.5" customHeight="1"/>
    <row r="831" ht="22.5" customHeight="1"/>
    <row r="832" ht="22.5" customHeight="1"/>
    <row r="833" ht="22.5" customHeight="1"/>
    <row r="834" ht="22.5" customHeight="1"/>
    <row r="835" ht="22.5" customHeight="1"/>
    <row r="836" ht="22.5" customHeight="1"/>
    <row r="837" ht="22.5" customHeight="1"/>
    <row r="838" ht="22.5" customHeight="1"/>
    <row r="839" ht="22.5" customHeight="1"/>
    <row r="840" ht="22.5" customHeight="1"/>
    <row r="841" ht="22.5" customHeight="1"/>
    <row r="842" ht="22.5" customHeight="1"/>
    <row r="843" ht="22.5" customHeight="1"/>
    <row r="844" ht="22.5" customHeight="1"/>
    <row r="845" ht="22.5" customHeight="1"/>
    <row r="846" ht="22.5" customHeight="1"/>
    <row r="847" ht="22.5" customHeight="1"/>
    <row r="848" ht="22.5" customHeight="1"/>
    <row r="849" ht="22.5" customHeight="1"/>
    <row r="850" ht="22.5" customHeight="1"/>
    <row r="851" ht="22.5" customHeight="1"/>
    <row r="852" ht="22.5" customHeight="1"/>
    <row r="853" ht="22.5" customHeight="1"/>
    <row r="854" ht="22.5" customHeight="1"/>
    <row r="855" ht="22.5" customHeight="1"/>
    <row r="856" ht="22.5" customHeight="1"/>
    <row r="857" ht="22.5" customHeight="1"/>
    <row r="858" ht="22.5" customHeight="1"/>
    <row r="859" ht="22.5" customHeight="1"/>
    <row r="860" ht="22.5" customHeight="1"/>
    <row r="861" ht="22.5" customHeight="1"/>
    <row r="862" ht="22.5" customHeight="1"/>
    <row r="863" ht="22.5" customHeight="1"/>
    <row r="864" ht="22.5" customHeight="1"/>
    <row r="865" ht="22.5" customHeight="1"/>
    <row r="866" ht="22.5" customHeight="1"/>
    <row r="867" ht="22.5" customHeight="1"/>
    <row r="868" ht="22.5" customHeight="1"/>
    <row r="869" ht="22.5" customHeight="1"/>
    <row r="870" ht="22.5" customHeight="1"/>
    <row r="871" ht="22.5" customHeight="1"/>
    <row r="872" ht="22.5" customHeight="1"/>
    <row r="873" ht="22.5" customHeight="1"/>
    <row r="874" ht="22.5" customHeight="1"/>
    <row r="875" ht="22.5" customHeight="1"/>
    <row r="876" ht="22.5" customHeight="1"/>
    <row r="877" ht="22.5" customHeight="1"/>
    <row r="878" ht="22.5" customHeight="1"/>
    <row r="879" ht="22.5" customHeight="1"/>
    <row r="880" ht="22.5" customHeight="1"/>
    <row r="881" ht="22.5" customHeight="1"/>
    <row r="882" ht="22.5" customHeight="1"/>
    <row r="883" ht="22.5" customHeight="1"/>
    <row r="884" ht="22.5" customHeight="1"/>
    <row r="885" ht="22.5" customHeight="1"/>
    <row r="886" ht="22.5" customHeight="1"/>
    <row r="887" ht="22.5" customHeight="1"/>
    <row r="888" ht="22.5" customHeight="1"/>
    <row r="889" ht="22.5" customHeight="1"/>
    <row r="890" ht="22.5" customHeight="1"/>
    <row r="891" ht="22.5" customHeight="1"/>
    <row r="892" ht="22.5" customHeight="1"/>
    <row r="893" ht="22.5" customHeight="1"/>
    <row r="894" ht="22.5" customHeight="1"/>
    <row r="895" ht="22.5" customHeight="1"/>
    <row r="896" ht="22.5" customHeight="1"/>
    <row r="897" ht="22.5" customHeight="1"/>
    <row r="898" ht="22.5" customHeight="1"/>
    <row r="899" ht="22.5" customHeight="1"/>
    <row r="900" ht="22.5" customHeight="1"/>
    <row r="901" ht="22.5" customHeight="1"/>
    <row r="902" ht="22.5" customHeight="1"/>
    <row r="903" ht="22.5" customHeight="1"/>
    <row r="904" ht="22.5" customHeight="1"/>
    <row r="905" ht="22.5" customHeight="1"/>
    <row r="906" ht="22.5" customHeight="1"/>
    <row r="907" ht="22.5" customHeight="1"/>
    <row r="908" ht="22.5" customHeight="1"/>
    <row r="909" ht="22.5" customHeight="1"/>
    <row r="910" ht="22.5" customHeight="1"/>
    <row r="911" ht="22.5" customHeight="1"/>
    <row r="912" ht="22.5" customHeight="1"/>
    <row r="913" ht="22.5" customHeight="1"/>
    <row r="914" ht="22.5" customHeight="1"/>
    <row r="915" ht="22.5" customHeight="1"/>
    <row r="916" ht="22.5" customHeight="1"/>
    <row r="917" ht="22.5" customHeight="1"/>
    <row r="918" ht="22.5" customHeight="1"/>
    <row r="919" ht="22.5" customHeight="1"/>
    <row r="920" ht="22.5" customHeight="1"/>
    <row r="921" ht="22.5" customHeight="1"/>
    <row r="922" ht="22.5" customHeight="1"/>
    <row r="923" ht="22.5" customHeight="1"/>
    <row r="924" ht="22.5" customHeight="1"/>
    <row r="925" ht="22.5" customHeight="1"/>
    <row r="926" ht="22.5" customHeight="1"/>
    <row r="927" ht="22.5" customHeight="1"/>
    <row r="928" ht="22.5" customHeight="1"/>
    <row r="929" ht="22.5" customHeight="1"/>
    <row r="930" ht="22.5" customHeight="1"/>
    <row r="931" ht="22.5" customHeight="1"/>
    <row r="932" ht="22.5" customHeight="1"/>
    <row r="933" ht="22.5" customHeight="1"/>
    <row r="934" ht="22.5" customHeight="1"/>
    <row r="935" ht="22.5" customHeight="1"/>
    <row r="936" ht="22.5" customHeight="1"/>
    <row r="937" ht="22.5" customHeight="1"/>
    <row r="938" ht="22.5" customHeight="1"/>
    <row r="939" ht="22.5" customHeight="1"/>
    <row r="940" ht="22.5" customHeight="1"/>
    <row r="941" ht="22.5" customHeight="1"/>
    <row r="942" ht="22.5" customHeight="1"/>
    <row r="943" ht="22.5" customHeight="1"/>
    <row r="944" ht="22.5" customHeight="1"/>
    <row r="945" ht="22.5" customHeight="1"/>
    <row r="946" ht="22.5" customHeight="1"/>
    <row r="947" ht="22.5" customHeight="1"/>
    <row r="948" ht="22.5" customHeight="1"/>
    <row r="949" ht="22.5" customHeight="1"/>
    <row r="950" ht="22.5" customHeight="1"/>
    <row r="951" ht="22.5" customHeight="1"/>
    <row r="952" ht="22.5" customHeight="1"/>
    <row r="953" ht="22.5" customHeight="1"/>
    <row r="954" ht="22.5" customHeight="1"/>
    <row r="955" ht="22.5" customHeight="1"/>
    <row r="956" ht="22.5" customHeight="1"/>
    <row r="957" ht="22.5" customHeight="1"/>
    <row r="958" ht="22.5" customHeight="1"/>
    <row r="959" ht="22.5" customHeight="1"/>
    <row r="960" ht="22.5" customHeight="1"/>
    <row r="961" ht="22.5" customHeight="1"/>
    <row r="962" ht="22.5" customHeight="1"/>
    <row r="963" ht="22.5" customHeight="1"/>
    <row r="964" ht="22.5" customHeight="1"/>
    <row r="965" ht="22.5" customHeight="1"/>
    <row r="966" ht="22.5" customHeight="1"/>
    <row r="967" ht="22.5" customHeight="1"/>
    <row r="968" ht="22.5" customHeight="1"/>
    <row r="969" ht="22.5" customHeight="1"/>
    <row r="970" ht="22.5" customHeight="1"/>
    <row r="971" ht="22.5" customHeight="1"/>
    <row r="972" ht="22.5" customHeight="1"/>
    <row r="973" ht="22.5" customHeight="1"/>
    <row r="974" ht="22.5" customHeight="1"/>
    <row r="975" ht="22.5" customHeight="1"/>
    <row r="976" ht="22.5" customHeight="1"/>
    <row r="977" ht="22.5" customHeight="1"/>
    <row r="978" ht="22.5" customHeight="1"/>
    <row r="979" ht="22.5" customHeight="1"/>
    <row r="980" ht="22.5" customHeight="1"/>
    <row r="981" ht="22.5" customHeight="1"/>
    <row r="982" ht="22.5" customHeight="1"/>
    <row r="983" ht="22.5" customHeight="1"/>
    <row r="984" ht="22.5" customHeight="1"/>
    <row r="985" ht="22.5" customHeight="1"/>
    <row r="986" ht="22.5" customHeight="1"/>
    <row r="987" ht="22.5" customHeight="1"/>
    <row r="988" ht="22.5" customHeight="1"/>
    <row r="989" ht="22.5" customHeight="1"/>
    <row r="990" ht="22.5" customHeight="1"/>
    <row r="991" ht="22.5" customHeight="1"/>
    <row r="992" ht="22.5" customHeight="1"/>
    <row r="993" ht="22.5" customHeight="1"/>
    <row r="994" ht="22.5" customHeight="1"/>
    <row r="995" ht="22.5" customHeight="1"/>
    <row r="996" ht="22.5" customHeight="1"/>
    <row r="997" ht="22.5" customHeight="1"/>
    <row r="998" ht="22.5" customHeight="1"/>
    <row r="999" ht="22.5" customHeight="1"/>
    <row r="1000" ht="22.5" customHeight="1"/>
  </sheetData>
  <mergeCells count="110"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10:BN54" xr:uid="{00000000-0002-0000-02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F6128"/>
    <pageSetUpPr fitToPage="1"/>
  </sheetPr>
  <dimension ref="A1:Z1000"/>
  <sheetViews>
    <sheetView showGridLines="0" topLeftCell="A13" workbookViewId="0">
      <selection activeCell="M40" sqref="M40"/>
    </sheetView>
  </sheetViews>
  <sheetFormatPr defaultColWidth="12.625" defaultRowHeight="15" customHeight="1"/>
  <cols>
    <col min="1" max="1" width="20.375" style="77" customWidth="1"/>
    <col min="2" max="2" width="4" style="77" customWidth="1"/>
    <col min="3" max="3" width="6.875" style="77" customWidth="1"/>
    <col min="4" max="4" width="21.125" style="77" customWidth="1"/>
    <col min="5" max="9" width="6.5" style="77" customWidth="1"/>
    <col min="10" max="10" width="8.25" style="77" customWidth="1"/>
    <col min="11" max="11" width="8.625" style="77" customWidth="1"/>
    <col min="12" max="26" width="20.375" style="77" customWidth="1"/>
    <col min="27" max="16384" width="12.625" style="77"/>
  </cols>
  <sheetData>
    <row r="1" spans="1:26" ht="20.25" customHeight="1">
      <c r="B1" s="381" t="s">
        <v>102</v>
      </c>
      <c r="C1" s="264"/>
      <c r="D1" s="264"/>
      <c r="E1" s="264"/>
      <c r="F1" s="264"/>
      <c r="G1" s="264"/>
      <c r="H1" s="264"/>
      <c r="I1" s="264"/>
      <c r="J1" s="264"/>
      <c r="K1" s="264"/>
    </row>
    <row r="2" spans="1:26" ht="20.25" customHeight="1">
      <c r="B2" s="177"/>
      <c r="C2" s="177"/>
      <c r="D2" s="381" t="str">
        <f>บันทึกข้อความ!Q9&amp;" ปีการศึกษา "&amp;บันทึกข้อความ!Q10</f>
        <v>ชั้นมัธยมศึกษาปีที่ 4/2 ปีการศึกษา 2567</v>
      </c>
      <c r="E2" s="264"/>
      <c r="F2" s="264"/>
      <c r="G2" s="264"/>
      <c r="H2" s="264"/>
      <c r="I2" s="264"/>
      <c r="J2" s="264"/>
      <c r="K2" s="177"/>
    </row>
    <row r="3" spans="1:26" ht="20.25" customHeight="1">
      <c r="B3" s="382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83"/>
      <c r="D3" s="383"/>
      <c r="E3" s="383"/>
      <c r="F3" s="383"/>
      <c r="G3" s="383"/>
      <c r="H3" s="383"/>
      <c r="I3" s="383"/>
      <c r="J3" s="383"/>
      <c r="K3" s="383"/>
    </row>
    <row r="4" spans="1:26" ht="20.25" customHeight="1">
      <c r="B4" s="384" t="s">
        <v>2</v>
      </c>
      <c r="C4" s="385" t="s">
        <v>103</v>
      </c>
      <c r="D4" s="384" t="s">
        <v>31</v>
      </c>
      <c r="E4" s="386" t="s">
        <v>104</v>
      </c>
      <c r="F4" s="387"/>
      <c r="G4" s="387"/>
      <c r="H4" s="387"/>
      <c r="I4" s="388"/>
      <c r="J4" s="379" t="s">
        <v>38</v>
      </c>
      <c r="K4" s="379" t="s">
        <v>39</v>
      </c>
    </row>
    <row r="5" spans="1:26" ht="78" customHeight="1">
      <c r="B5" s="380"/>
      <c r="C5" s="380"/>
      <c r="D5" s="380"/>
      <c r="E5" s="223" t="s">
        <v>23</v>
      </c>
      <c r="F5" s="223" t="s">
        <v>24</v>
      </c>
      <c r="G5" s="223" t="s">
        <v>25</v>
      </c>
      <c r="H5" s="223" t="s">
        <v>26</v>
      </c>
      <c r="I5" s="223" t="s">
        <v>105</v>
      </c>
      <c r="J5" s="380"/>
      <c r="K5" s="380"/>
    </row>
    <row r="6" spans="1:26" ht="20.100000000000001" customHeight="1">
      <c r="A6" s="178"/>
      <c r="B6" s="179">
        <v>1</v>
      </c>
      <c r="C6" s="180">
        <f>IF(กรอกคะแนนประเมิน!B10="","",กรอกคะแนนประเมิน!B10)</f>
        <v>18574</v>
      </c>
      <c r="D6" s="181" t="str">
        <f>IF(กรอกคะแนนประเมิน!C10="","",กรอกคะแนนประเมิน!C10)</f>
        <v>นายอานนท์ คารมหวาน</v>
      </c>
      <c r="E6" s="182" t="e">
        <f>กรอกคะแนนประเมิน!M10</f>
        <v>#N/A</v>
      </c>
      <c r="F6" s="182" t="e">
        <f>กรอกคะแนนประเมิน!T10</f>
        <v>#N/A</v>
      </c>
      <c r="G6" s="182" t="e">
        <f>กรอกคะแนนประเมิน!AM10</f>
        <v>#N/A</v>
      </c>
      <c r="H6" s="182" t="e">
        <f>กรอกคะแนนประเมิน!BB10</f>
        <v>#N/A</v>
      </c>
      <c r="I6" s="182" t="e">
        <f>กรอกคะแนนประเมิน!BN10</f>
        <v>#N/A</v>
      </c>
      <c r="J6" s="183" t="e">
        <f>MODE(E6:I6)</f>
        <v>#N/A</v>
      </c>
      <c r="K6" s="135" t="e">
        <f t="shared" ref="K6:K27" si="0">IF(J6="","",IF(J6=3,"ดีเยี่ยม",IF(J6=2,"ดี",IF(J6=1,"พอใช้","ปรับปรุง"))))</f>
        <v>#N/A</v>
      </c>
      <c r="L6" s="178"/>
      <c r="M6" s="201">
        <f>COUNTIF(E6:E42,3)</f>
        <v>0</v>
      </c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 spans="1:26" ht="20.100000000000001" customHeight="1">
      <c r="A7" s="178"/>
      <c r="B7" s="179">
        <v>2</v>
      </c>
      <c r="C7" s="180">
        <f>IF(กรอกคะแนนประเมิน!B11="","",กรอกคะแนนประเมิน!B11)</f>
        <v>18575</v>
      </c>
      <c r="D7" s="181" t="str">
        <f>IF(กรอกคะแนนประเมิน!C11="","",กรอกคะแนนประเมิน!C11)</f>
        <v>นายอานุภาพ  ปรีทรัพย์</v>
      </c>
      <c r="E7" s="182" t="e">
        <f>กรอกคะแนนประเมิน!M11</f>
        <v>#N/A</v>
      </c>
      <c r="F7" s="182" t="e">
        <f>กรอกคะแนนประเมิน!T11</f>
        <v>#N/A</v>
      </c>
      <c r="G7" s="182" t="e">
        <f>กรอกคะแนนประเมิน!AM11</f>
        <v>#N/A</v>
      </c>
      <c r="H7" s="182" t="e">
        <f>กรอกคะแนนประเมิน!BB11</f>
        <v>#N/A</v>
      </c>
      <c r="I7" s="182" t="e">
        <f>กรอกคะแนนประเมิน!BN11</f>
        <v>#N/A</v>
      </c>
      <c r="J7" s="183" t="e">
        <f t="shared" ref="J7:J27" si="1">MODE(E7:I7)</f>
        <v>#N/A</v>
      </c>
      <c r="K7" s="135" t="e">
        <f t="shared" si="0"/>
        <v>#N/A</v>
      </c>
      <c r="L7" s="178"/>
      <c r="M7" s="201">
        <f>COUNTIF(F6:F42,3)</f>
        <v>0</v>
      </c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 spans="1:26" ht="20.100000000000001" customHeight="1">
      <c r="A8" s="178"/>
      <c r="B8" s="179">
        <v>3</v>
      </c>
      <c r="C8" s="180">
        <f>IF(กรอกคะแนนประเมิน!B12="","",กรอกคะแนนประเมิน!B12)</f>
        <v>18645</v>
      </c>
      <c r="D8" s="181" t="str">
        <f>IF(กรอกคะแนนประเมิน!C12="","",กรอกคะแนนประเมิน!C12)</f>
        <v>นายธนโชค ดอนประจง</v>
      </c>
      <c r="E8" s="182" t="e">
        <f>กรอกคะแนนประเมิน!M12</f>
        <v>#N/A</v>
      </c>
      <c r="F8" s="182" t="e">
        <f>กรอกคะแนนประเมิน!T12</f>
        <v>#N/A</v>
      </c>
      <c r="G8" s="182" t="e">
        <f>กรอกคะแนนประเมิน!AM12</f>
        <v>#N/A</v>
      </c>
      <c r="H8" s="182" t="e">
        <f>กรอกคะแนนประเมิน!BB12</f>
        <v>#N/A</v>
      </c>
      <c r="I8" s="182" t="e">
        <f>กรอกคะแนนประเมิน!BN12</f>
        <v>#N/A</v>
      </c>
      <c r="J8" s="183" t="e">
        <f t="shared" si="1"/>
        <v>#N/A</v>
      </c>
      <c r="K8" s="135" t="e">
        <f t="shared" si="0"/>
        <v>#N/A</v>
      </c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6" ht="20.100000000000001" customHeight="1">
      <c r="A9" s="178"/>
      <c r="B9" s="179">
        <v>4</v>
      </c>
      <c r="C9" s="180">
        <f>IF(กรอกคะแนนประเมิน!B13="","",กรอกคะแนนประเมิน!B13)</f>
        <v>18663</v>
      </c>
      <c r="D9" s="181" t="str">
        <f>IF(กรอกคะแนนประเมิน!C13="","",กรอกคะแนนประเมิน!C13)</f>
        <v>นางสาวปาณิสรา รองทอง</v>
      </c>
      <c r="E9" s="182" t="e">
        <f>กรอกคะแนนประเมิน!M13</f>
        <v>#N/A</v>
      </c>
      <c r="F9" s="182" t="e">
        <f>กรอกคะแนนประเมิน!T13</f>
        <v>#N/A</v>
      </c>
      <c r="G9" s="182" t="e">
        <f>กรอกคะแนนประเมิน!AM13</f>
        <v>#N/A</v>
      </c>
      <c r="H9" s="182" t="e">
        <f>กรอกคะแนนประเมิน!BB13</f>
        <v>#N/A</v>
      </c>
      <c r="I9" s="182" t="e">
        <f>กรอกคะแนนประเมิน!BN13</f>
        <v>#N/A</v>
      </c>
      <c r="J9" s="183" t="e">
        <f t="shared" si="1"/>
        <v>#N/A</v>
      </c>
      <c r="K9" s="135" t="e">
        <f t="shared" si="0"/>
        <v>#N/A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 spans="1:26" ht="20.100000000000001" customHeight="1">
      <c r="A10" s="178"/>
      <c r="B10" s="179">
        <v>5</v>
      </c>
      <c r="C10" s="180">
        <f>IF(กรอกคะแนนประเมิน!B14="","",กรอกคะแนนประเมิน!B14)</f>
        <v>18671</v>
      </c>
      <c r="D10" s="181" t="str">
        <f>IF(กรอกคะแนนประเมิน!C14="","",กรอกคะแนนประเมิน!C14)</f>
        <v>นางสาววิลาวัลย์  จันทร์โรรุณ</v>
      </c>
      <c r="E10" s="182" t="e">
        <f>กรอกคะแนนประเมิน!M14</f>
        <v>#N/A</v>
      </c>
      <c r="F10" s="182" t="e">
        <f>กรอกคะแนนประเมิน!T14</f>
        <v>#N/A</v>
      </c>
      <c r="G10" s="182" t="e">
        <f>กรอกคะแนนประเมิน!AM14</f>
        <v>#N/A</v>
      </c>
      <c r="H10" s="182" t="e">
        <f>กรอกคะแนนประเมิน!BB14</f>
        <v>#N/A</v>
      </c>
      <c r="I10" s="182" t="e">
        <f>กรอกคะแนนประเมิน!BN14</f>
        <v>#N/A</v>
      </c>
      <c r="J10" s="183" t="e">
        <f t="shared" si="1"/>
        <v>#N/A</v>
      </c>
      <c r="K10" s="135" t="e">
        <f t="shared" si="0"/>
        <v>#N/A</v>
      </c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 spans="1:26" ht="20.100000000000001" customHeight="1">
      <c r="A11" s="178"/>
      <c r="B11" s="179">
        <v>6</v>
      </c>
      <c r="C11" s="180">
        <f>IF(กรอกคะแนนประเมิน!B15="","",กรอกคะแนนประเมิน!B15)</f>
        <v>18682</v>
      </c>
      <c r="D11" s="181" t="str">
        <f>IF(กรอกคะแนนประเมิน!C15="","",กรอกคะแนนประเมิน!C15)</f>
        <v>นายณัฐวุฒิ อุบลลา</v>
      </c>
      <c r="E11" s="182" t="e">
        <f>กรอกคะแนนประเมิน!M15</f>
        <v>#N/A</v>
      </c>
      <c r="F11" s="182" t="e">
        <f>กรอกคะแนนประเมิน!T15</f>
        <v>#N/A</v>
      </c>
      <c r="G11" s="182" t="e">
        <f>กรอกคะแนนประเมิน!AM15</f>
        <v>#N/A</v>
      </c>
      <c r="H11" s="182" t="e">
        <f>กรอกคะแนนประเมิน!BB15</f>
        <v>#N/A</v>
      </c>
      <c r="I11" s="182" t="e">
        <f>กรอกคะแนนประเมิน!BN15</f>
        <v>#N/A</v>
      </c>
      <c r="J11" s="183" t="e">
        <f t="shared" si="1"/>
        <v>#N/A</v>
      </c>
      <c r="K11" s="135" t="e">
        <f t="shared" si="0"/>
        <v>#N/A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 ht="20.100000000000001" customHeight="1">
      <c r="A12" s="178"/>
      <c r="B12" s="179">
        <v>7</v>
      </c>
      <c r="C12" s="180">
        <f>IF(กรอกคะแนนประเมิน!B16="","",กรอกคะแนนประเมิน!B16)</f>
        <v>18684</v>
      </c>
      <c r="D12" s="181" t="str">
        <f>IF(กรอกคะแนนประเมิน!C16="","",กรอกคะแนนประเมิน!C16)</f>
        <v>นายธนภัทร อุ่นสวิง</v>
      </c>
      <c r="E12" s="182" t="e">
        <f>กรอกคะแนนประเมิน!M16</f>
        <v>#N/A</v>
      </c>
      <c r="F12" s="182" t="e">
        <f>กรอกคะแนนประเมิน!T16</f>
        <v>#N/A</v>
      </c>
      <c r="G12" s="182" t="e">
        <f>กรอกคะแนนประเมิน!AM16</f>
        <v>#N/A</v>
      </c>
      <c r="H12" s="182" t="e">
        <f>กรอกคะแนนประเมิน!BB16</f>
        <v>#N/A</v>
      </c>
      <c r="I12" s="182" t="e">
        <f>กรอกคะแนนประเมิน!BN16</f>
        <v>#N/A</v>
      </c>
      <c r="J12" s="183" t="e">
        <f t="shared" si="1"/>
        <v>#N/A</v>
      </c>
      <c r="K12" s="135" t="e">
        <f t="shared" si="0"/>
        <v>#N/A</v>
      </c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spans="1:26" ht="20.100000000000001" customHeight="1">
      <c r="A13" s="178"/>
      <c r="B13" s="179">
        <v>8</v>
      </c>
      <c r="C13" s="180">
        <f>IF(กรอกคะแนนประเมิน!B17="","",กรอกคะแนนประเมิน!B17)</f>
        <v>18716</v>
      </c>
      <c r="D13" s="181" t="str">
        <f>IF(กรอกคะแนนประเมิน!C17="","",กรอกคะแนนประเมิน!C17)</f>
        <v>นายปิญะพัฒน์  ฆารไสว</v>
      </c>
      <c r="E13" s="182" t="e">
        <f>กรอกคะแนนประเมิน!M17</f>
        <v>#N/A</v>
      </c>
      <c r="F13" s="182" t="e">
        <f>กรอกคะแนนประเมิน!T17</f>
        <v>#N/A</v>
      </c>
      <c r="G13" s="182" t="e">
        <f>กรอกคะแนนประเมิน!AM17</f>
        <v>#N/A</v>
      </c>
      <c r="H13" s="182" t="e">
        <f>กรอกคะแนนประเมิน!BB17</f>
        <v>#N/A</v>
      </c>
      <c r="I13" s="182" t="e">
        <f>กรอกคะแนนประเมิน!BN17</f>
        <v>#N/A</v>
      </c>
      <c r="J13" s="183" t="e">
        <f t="shared" si="1"/>
        <v>#N/A</v>
      </c>
      <c r="K13" s="135" t="e">
        <f t="shared" si="0"/>
        <v>#N/A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spans="1:26" ht="20.100000000000001" customHeight="1">
      <c r="A14" s="178"/>
      <c r="B14" s="179">
        <v>9</v>
      </c>
      <c r="C14" s="180">
        <f>IF(กรอกคะแนนประเมิน!B18="","",กรอกคะแนนประเมิน!B18)</f>
        <v>18730</v>
      </c>
      <c r="D14" s="181" t="str">
        <f>IF(กรอกคะแนนประเมิน!C18="","",กรอกคะแนนประเมิน!C18)</f>
        <v>นายอนุสรณ์ คำสถิต</v>
      </c>
      <c r="E14" s="182" t="e">
        <f>กรอกคะแนนประเมิน!M18</f>
        <v>#N/A</v>
      </c>
      <c r="F14" s="182" t="e">
        <f>กรอกคะแนนประเมิน!T18</f>
        <v>#N/A</v>
      </c>
      <c r="G14" s="182" t="e">
        <f>กรอกคะแนนประเมิน!AM18</f>
        <v>#N/A</v>
      </c>
      <c r="H14" s="182" t="e">
        <f>กรอกคะแนนประเมิน!BB18</f>
        <v>#N/A</v>
      </c>
      <c r="I14" s="182" t="e">
        <f>กรอกคะแนนประเมิน!BN18</f>
        <v>#N/A</v>
      </c>
      <c r="J14" s="183" t="e">
        <f t="shared" si="1"/>
        <v>#N/A</v>
      </c>
      <c r="K14" s="135" t="e">
        <f t="shared" si="0"/>
        <v>#N/A</v>
      </c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 spans="1:26" ht="20.100000000000001" customHeight="1">
      <c r="A15" s="178"/>
      <c r="B15" s="179">
        <v>10</v>
      </c>
      <c r="C15" s="180">
        <f>IF(กรอกคะแนนประเมิน!B19="","",กรอกคะแนนประเมิน!B19)</f>
        <v>18739</v>
      </c>
      <c r="D15" s="181" t="str">
        <f>IF(กรอกคะแนนประเมิน!C19="","",กรอกคะแนนประเมิน!C19)</f>
        <v>นางสาววรัทยา  หัสวงศ์</v>
      </c>
      <c r="E15" s="182" t="e">
        <f>กรอกคะแนนประเมิน!M19</f>
        <v>#N/A</v>
      </c>
      <c r="F15" s="182" t="e">
        <f>กรอกคะแนนประเมิน!T19</f>
        <v>#N/A</v>
      </c>
      <c r="G15" s="182" t="e">
        <f>กรอกคะแนนประเมิน!AM19</f>
        <v>#N/A</v>
      </c>
      <c r="H15" s="182" t="e">
        <f>กรอกคะแนนประเมิน!BB19</f>
        <v>#N/A</v>
      </c>
      <c r="I15" s="182" t="e">
        <f>กรอกคะแนนประเมิน!BN19</f>
        <v>#N/A</v>
      </c>
      <c r="J15" s="183" t="e">
        <f t="shared" si="1"/>
        <v>#N/A</v>
      </c>
      <c r="K15" s="135" t="e">
        <f t="shared" si="0"/>
        <v>#N/A</v>
      </c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ht="20.100000000000001" customHeight="1">
      <c r="A16" s="178"/>
      <c r="B16" s="179">
        <v>11</v>
      </c>
      <c r="C16" s="180">
        <f>IF(กรอกคะแนนประเมิน!B20="","",กรอกคะแนนประเมิน!B20)</f>
        <v>18758</v>
      </c>
      <c r="D16" s="181" t="str">
        <f>IF(กรอกคะแนนประเมิน!C20="","",กรอกคะแนนประเมิน!C20)</f>
        <v>นายภานุวัฒน์  กลางสวัสดิ์</v>
      </c>
      <c r="E16" s="182" t="e">
        <f>กรอกคะแนนประเมิน!M20</f>
        <v>#N/A</v>
      </c>
      <c r="F16" s="182" t="e">
        <f>กรอกคะแนนประเมิน!T20</f>
        <v>#N/A</v>
      </c>
      <c r="G16" s="182" t="e">
        <f>กรอกคะแนนประเมิน!AM20</f>
        <v>#N/A</v>
      </c>
      <c r="H16" s="182" t="e">
        <f>กรอกคะแนนประเมิน!BB20</f>
        <v>#N/A</v>
      </c>
      <c r="I16" s="182" t="e">
        <f>กรอกคะแนนประเมิน!BN20</f>
        <v>#N/A</v>
      </c>
      <c r="J16" s="183" t="e">
        <f t="shared" si="1"/>
        <v>#N/A</v>
      </c>
      <c r="K16" s="135" t="e">
        <f t="shared" si="0"/>
        <v>#N/A</v>
      </c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20.100000000000001" customHeight="1">
      <c r="A17" s="178"/>
      <c r="B17" s="179">
        <v>12</v>
      </c>
      <c r="C17" s="180">
        <f>IF(กรอกคะแนนประเมิน!B21="","",กรอกคะแนนประเมิน!B21)</f>
        <v>18763</v>
      </c>
      <c r="D17" s="181" t="str">
        <f>IF(กรอกคะแนนประเมิน!C21="","",กรอกคะแนนประเมิน!C21)</f>
        <v>นายอภิชาติ ภารสุวรรณ์</v>
      </c>
      <c r="E17" s="182" t="e">
        <f>กรอกคะแนนประเมิน!M21</f>
        <v>#N/A</v>
      </c>
      <c r="F17" s="182" t="e">
        <f>กรอกคะแนนประเมิน!T21</f>
        <v>#N/A</v>
      </c>
      <c r="G17" s="182" t="e">
        <f>กรอกคะแนนประเมิน!AM21</f>
        <v>#N/A</v>
      </c>
      <c r="H17" s="182" t="e">
        <f>กรอกคะแนนประเมิน!BB21</f>
        <v>#N/A</v>
      </c>
      <c r="I17" s="182" t="e">
        <f>กรอกคะแนนประเมิน!BN21</f>
        <v>#N/A</v>
      </c>
      <c r="J17" s="183" t="e">
        <f t="shared" si="1"/>
        <v>#N/A</v>
      </c>
      <c r="K17" s="135" t="e">
        <f t="shared" si="0"/>
        <v>#N/A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20.100000000000001" customHeight="1">
      <c r="A18" s="178"/>
      <c r="B18" s="179">
        <v>13</v>
      </c>
      <c r="C18" s="180">
        <f>IF(กรอกคะแนนประเมิน!B22="","",กรอกคะแนนประเมิน!B22)</f>
        <v>18792</v>
      </c>
      <c r="D18" s="181" t="str">
        <f>IF(กรอกคะแนนประเมิน!C22="","",กรอกคะแนนประเมิน!C22)</f>
        <v>นายพรพิทักษ์  พิมพะสอน</v>
      </c>
      <c r="E18" s="182" t="e">
        <f>กรอกคะแนนประเมิน!M22</f>
        <v>#N/A</v>
      </c>
      <c r="F18" s="182" t="e">
        <f>กรอกคะแนนประเมิน!T22</f>
        <v>#N/A</v>
      </c>
      <c r="G18" s="182" t="e">
        <f>กรอกคะแนนประเมิน!AM22</f>
        <v>#N/A</v>
      </c>
      <c r="H18" s="182" t="e">
        <f>กรอกคะแนนประเมิน!BB22</f>
        <v>#N/A</v>
      </c>
      <c r="I18" s="182" t="e">
        <f>กรอกคะแนนประเมิน!BN22</f>
        <v>#N/A</v>
      </c>
      <c r="J18" s="183" t="e">
        <f t="shared" si="1"/>
        <v>#N/A</v>
      </c>
      <c r="K18" s="135" t="e">
        <f t="shared" si="0"/>
        <v>#N/A</v>
      </c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 spans="1:26" ht="20.100000000000001" customHeight="1">
      <c r="A19" s="178"/>
      <c r="B19" s="179">
        <v>14</v>
      </c>
      <c r="C19" s="180">
        <f>IF(กรอกคะแนนประเมิน!B23="","",กรอกคะแนนประเมิน!B23)</f>
        <v>18798</v>
      </c>
      <c r="D19" s="181" t="str">
        <f>IF(กรอกคะแนนประเมิน!C23="","",กรอกคะแนนประเมิน!C23)</f>
        <v>นายเสฏฐวุฒิ  ไชยนามล</v>
      </c>
      <c r="E19" s="182" t="e">
        <f>กรอกคะแนนประเมิน!M23</f>
        <v>#N/A</v>
      </c>
      <c r="F19" s="182" t="e">
        <f>กรอกคะแนนประเมิน!T23</f>
        <v>#N/A</v>
      </c>
      <c r="G19" s="182" t="e">
        <f>กรอกคะแนนประเมิน!AM23</f>
        <v>#N/A</v>
      </c>
      <c r="H19" s="182" t="e">
        <f>กรอกคะแนนประเมิน!BB23</f>
        <v>#N/A</v>
      </c>
      <c r="I19" s="182" t="e">
        <f>กรอกคะแนนประเมิน!BN23</f>
        <v>#N/A</v>
      </c>
      <c r="J19" s="183" t="e">
        <f t="shared" si="1"/>
        <v>#N/A</v>
      </c>
      <c r="K19" s="135" t="e">
        <f t="shared" si="0"/>
        <v>#N/A</v>
      </c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 spans="1:26" ht="20.100000000000001" customHeight="1">
      <c r="A20" s="178"/>
      <c r="B20" s="179">
        <v>15</v>
      </c>
      <c r="C20" s="180">
        <f>IF(กรอกคะแนนประเมิน!B24="","",กรอกคะแนนประเมิน!B24)</f>
        <v>18819</v>
      </c>
      <c r="D20" s="181" t="str">
        <f>IF(กรอกคะแนนประเมิน!C24="","",กรอกคะแนนประเมิน!C24)</f>
        <v>นายธีรวัฒน์  โนนทิง</v>
      </c>
      <c r="E20" s="182" t="e">
        <f>กรอกคะแนนประเมิน!M24</f>
        <v>#N/A</v>
      </c>
      <c r="F20" s="182" t="e">
        <f>กรอกคะแนนประเมิน!T24</f>
        <v>#N/A</v>
      </c>
      <c r="G20" s="182" t="e">
        <f>กรอกคะแนนประเมิน!AM24</f>
        <v>#N/A</v>
      </c>
      <c r="H20" s="182" t="e">
        <f>กรอกคะแนนประเมิน!BB24</f>
        <v>#N/A</v>
      </c>
      <c r="I20" s="182" t="e">
        <f>กรอกคะแนนประเมิน!BN24</f>
        <v>#N/A</v>
      </c>
      <c r="J20" s="183" t="e">
        <f t="shared" si="1"/>
        <v>#N/A</v>
      </c>
      <c r="K20" s="135" t="e">
        <f t="shared" si="0"/>
        <v>#N/A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 spans="1:26" ht="20.100000000000001" customHeight="1">
      <c r="A21" s="178"/>
      <c r="B21" s="179">
        <v>16</v>
      </c>
      <c r="C21" s="180">
        <f>IF(กรอกคะแนนประเมิน!B25="","",กรอกคะแนนประเมิน!B25)</f>
        <v>18824</v>
      </c>
      <c r="D21" s="181" t="str">
        <f>IF(กรอกคะแนนประเมิน!C25="","",กรอกคะแนนประเมิน!C25)</f>
        <v>นายพีรพัฒน์ บรรณามล</v>
      </c>
      <c r="E21" s="182" t="e">
        <f>กรอกคะแนนประเมิน!M25</f>
        <v>#N/A</v>
      </c>
      <c r="F21" s="182" t="e">
        <f>กรอกคะแนนประเมิน!T25</f>
        <v>#N/A</v>
      </c>
      <c r="G21" s="182" t="e">
        <f>กรอกคะแนนประเมิน!AM25</f>
        <v>#N/A</v>
      </c>
      <c r="H21" s="182" t="e">
        <f>กรอกคะแนนประเมิน!BB25</f>
        <v>#N/A</v>
      </c>
      <c r="I21" s="182" t="e">
        <f>กรอกคะแนนประเมิน!BN25</f>
        <v>#N/A</v>
      </c>
      <c r="J21" s="183" t="e">
        <f t="shared" si="1"/>
        <v>#N/A</v>
      </c>
      <c r="K21" s="135" t="e">
        <f t="shared" si="0"/>
        <v>#N/A</v>
      </c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ht="20.100000000000001" customHeight="1">
      <c r="A22" s="178"/>
      <c r="B22" s="179">
        <v>17</v>
      </c>
      <c r="C22" s="180">
        <f>IF(กรอกคะแนนประเมิน!B26="","",กรอกคะแนนประเมิน!B26)</f>
        <v>18842</v>
      </c>
      <c r="D22" s="181" t="str">
        <f>IF(กรอกคะแนนประเมิน!C26="","",กรอกคะแนนประเมิน!C26)</f>
        <v>นางสาวสุภาภรณ์  เเสงฤทธิ์</v>
      </c>
      <c r="E22" s="182" t="e">
        <f>กรอกคะแนนประเมิน!M26</f>
        <v>#N/A</v>
      </c>
      <c r="F22" s="182" t="e">
        <f>กรอกคะแนนประเมิน!T26</f>
        <v>#N/A</v>
      </c>
      <c r="G22" s="182" t="e">
        <f>กรอกคะแนนประเมิน!AM26</f>
        <v>#N/A</v>
      </c>
      <c r="H22" s="182" t="e">
        <f>กรอกคะแนนประเมิน!BB26</f>
        <v>#N/A</v>
      </c>
      <c r="I22" s="182" t="e">
        <f>กรอกคะแนนประเมิน!BN26</f>
        <v>#N/A</v>
      </c>
      <c r="J22" s="183" t="e">
        <f t="shared" si="1"/>
        <v>#N/A</v>
      </c>
      <c r="K22" s="135" t="e">
        <f t="shared" si="0"/>
        <v>#N/A</v>
      </c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ht="20.100000000000001" customHeight="1">
      <c r="A23" s="178"/>
      <c r="B23" s="179">
        <v>18</v>
      </c>
      <c r="C23" s="180">
        <f>IF(กรอกคะแนนประเมิน!B27="","",กรอกคะแนนประเมิน!B27)</f>
        <v>18856</v>
      </c>
      <c r="D23" s="181" t="str">
        <f>IF(กรอกคะแนนประเมิน!C27="","",กรอกคะแนนประเมิน!C27)</f>
        <v>นายวงศกร  โยธาภักดี</v>
      </c>
      <c r="E23" s="182" t="e">
        <f>กรอกคะแนนประเมิน!M27</f>
        <v>#N/A</v>
      </c>
      <c r="F23" s="182" t="e">
        <f>กรอกคะแนนประเมิน!T27</f>
        <v>#N/A</v>
      </c>
      <c r="G23" s="182" t="e">
        <f>กรอกคะแนนประเมิน!AM27</f>
        <v>#N/A</v>
      </c>
      <c r="H23" s="182" t="e">
        <f>กรอกคะแนนประเมิน!BB27</f>
        <v>#N/A</v>
      </c>
      <c r="I23" s="182" t="e">
        <f>กรอกคะแนนประเมิน!BN27</f>
        <v>#N/A</v>
      </c>
      <c r="J23" s="183" t="e">
        <f t="shared" si="1"/>
        <v>#N/A</v>
      </c>
      <c r="K23" s="135" t="e">
        <f t="shared" si="0"/>
        <v>#N/A</v>
      </c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 spans="1:26" ht="20.100000000000001" customHeight="1">
      <c r="A24" s="178"/>
      <c r="B24" s="179">
        <v>19</v>
      </c>
      <c r="C24" s="180">
        <f>IF(กรอกคะแนนประเมิน!B28="","",กรอกคะแนนประเมิน!B28)</f>
        <v>19453</v>
      </c>
      <c r="D24" s="181" t="str">
        <f>IF(กรอกคะแนนประเมิน!C28="","",กรอกคะแนนประเมิน!C28)</f>
        <v>นายพัทรพล ศรีหามาตย์</v>
      </c>
      <c r="E24" s="182" t="e">
        <f>กรอกคะแนนประเมิน!M28</f>
        <v>#N/A</v>
      </c>
      <c r="F24" s="182" t="e">
        <f>กรอกคะแนนประเมิน!T28</f>
        <v>#N/A</v>
      </c>
      <c r="G24" s="182" t="e">
        <f>กรอกคะแนนประเมิน!AM28</f>
        <v>#N/A</v>
      </c>
      <c r="H24" s="182" t="e">
        <f>กรอกคะแนนประเมิน!BB28</f>
        <v>#N/A</v>
      </c>
      <c r="I24" s="182" t="e">
        <f>กรอกคะแนนประเมิน!BN28</f>
        <v>#N/A</v>
      </c>
      <c r="J24" s="183" t="e">
        <f t="shared" si="1"/>
        <v>#N/A</v>
      </c>
      <c r="K24" s="135" t="e">
        <f t="shared" si="0"/>
        <v>#N/A</v>
      </c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 spans="1:26" ht="20.100000000000001" customHeight="1">
      <c r="A25" s="178"/>
      <c r="B25" s="179">
        <v>20</v>
      </c>
      <c r="C25" s="180">
        <f>IF(กรอกคะแนนประเมิน!B29="","",กรอกคะแนนประเมิน!B29)</f>
        <v>19976</v>
      </c>
      <c r="D25" s="181" t="str">
        <f>IF(กรอกคะแนนประเมิน!C29="","",กรอกคะแนนประเมิน!C29)</f>
        <v>นางสาวสุนิดา ศรีวรรณา</v>
      </c>
      <c r="E25" s="182" t="e">
        <f>กรอกคะแนนประเมิน!M29</f>
        <v>#N/A</v>
      </c>
      <c r="F25" s="182" t="e">
        <f>กรอกคะแนนประเมิน!T29</f>
        <v>#N/A</v>
      </c>
      <c r="G25" s="182" t="e">
        <f>กรอกคะแนนประเมิน!AM29</f>
        <v>#N/A</v>
      </c>
      <c r="H25" s="182" t="e">
        <f>กรอกคะแนนประเมิน!BB29</f>
        <v>#N/A</v>
      </c>
      <c r="I25" s="182" t="e">
        <f>กรอกคะแนนประเมิน!BN29</f>
        <v>#N/A</v>
      </c>
      <c r="J25" s="183" t="e">
        <f t="shared" si="1"/>
        <v>#N/A</v>
      </c>
      <c r="K25" s="135" t="e">
        <f t="shared" si="0"/>
        <v>#N/A</v>
      </c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 spans="1:26" ht="20.100000000000001" customHeight="1">
      <c r="A26" s="178"/>
      <c r="B26" s="179">
        <v>21</v>
      </c>
      <c r="C26" s="180">
        <f>IF(กรอกคะแนนประเมิน!B30="","",กรอกคะแนนประเมิน!B30)</f>
        <v>20009</v>
      </c>
      <c r="D26" s="181" t="str">
        <f>IF(กรอกคะแนนประเมิน!C30="","",กรอกคะแนนประเมิน!C30)</f>
        <v>นางสาวเปรมมิกา พบวงศษา</v>
      </c>
      <c r="E26" s="182" t="e">
        <f>กรอกคะแนนประเมิน!M30</f>
        <v>#N/A</v>
      </c>
      <c r="F26" s="182" t="e">
        <f>กรอกคะแนนประเมิน!T30</f>
        <v>#N/A</v>
      </c>
      <c r="G26" s="182" t="e">
        <f>กรอกคะแนนประเมิน!AM30</f>
        <v>#N/A</v>
      </c>
      <c r="H26" s="182" t="e">
        <f>กรอกคะแนนประเมิน!BB30</f>
        <v>#N/A</v>
      </c>
      <c r="I26" s="182" t="e">
        <f>กรอกคะแนนประเมิน!BN30</f>
        <v>#N/A</v>
      </c>
      <c r="J26" s="183" t="e">
        <f t="shared" si="1"/>
        <v>#N/A</v>
      </c>
      <c r="K26" s="135" t="e">
        <f t="shared" si="0"/>
        <v>#N/A</v>
      </c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 spans="1:26" ht="15" customHeight="1">
      <c r="A27" s="178"/>
      <c r="B27" s="179">
        <v>22</v>
      </c>
      <c r="C27" s="180">
        <f>IF(กรอกคะแนนประเมิน!B31="","",กรอกคะแนนประเมิน!B31)</f>
        <v>20390</v>
      </c>
      <c r="D27" s="181" t="str">
        <f>IF(กรอกคะแนนประเมิน!C31="","",กรอกคะแนนประเมิน!C31)</f>
        <v>นางสาวณัฐชา กัลยานาม</v>
      </c>
      <c r="E27" s="182" t="e">
        <f>กรอกคะแนนประเมิน!M31</f>
        <v>#N/A</v>
      </c>
      <c r="F27" s="182" t="e">
        <f>กรอกคะแนนประเมิน!T31</f>
        <v>#N/A</v>
      </c>
      <c r="G27" s="182" t="e">
        <f>กรอกคะแนนประเมิน!AM31</f>
        <v>#N/A</v>
      </c>
      <c r="H27" s="182" t="e">
        <f>กรอกคะแนนประเมิน!BB31</f>
        <v>#N/A</v>
      </c>
      <c r="I27" s="182" t="e">
        <f>กรอกคะแนนประเมิน!BN31</f>
        <v>#N/A</v>
      </c>
      <c r="J27" s="183" t="e">
        <f t="shared" si="1"/>
        <v>#N/A</v>
      </c>
      <c r="K27" s="135" t="e">
        <f t="shared" si="0"/>
        <v>#N/A</v>
      </c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 spans="1:26" ht="15" customHeight="1">
      <c r="A28" s="178"/>
      <c r="B28" s="179">
        <v>23</v>
      </c>
      <c r="C28" s="180">
        <f>IF(กรอกคะแนนประเมิน!B32="","",กรอกคะแนนประเมิน!B32)</f>
        <v>20391</v>
      </c>
      <c r="D28" s="181" t="str">
        <f>IF(กรอกคะแนนประเมิน!C32="","",กรอกคะแนนประเมิน!C32)</f>
        <v>นางสาวประภาวิณี สิทธิจันทร์</v>
      </c>
      <c r="E28" s="182" t="e">
        <f>กรอกคะแนนประเมิน!M32</f>
        <v>#N/A</v>
      </c>
      <c r="F28" s="182" t="e">
        <f>กรอกคะแนนประเมิน!T32</f>
        <v>#N/A</v>
      </c>
      <c r="G28" s="182" t="e">
        <f>กรอกคะแนนประเมิน!AM32</f>
        <v>#N/A</v>
      </c>
      <c r="H28" s="182" t="e">
        <f>กรอกคะแนนประเมิน!BB32</f>
        <v>#N/A</v>
      </c>
      <c r="I28" s="182" t="e">
        <f>กรอกคะแนนประเมิน!BN32</f>
        <v>#N/A</v>
      </c>
      <c r="J28" s="183" t="e">
        <f t="shared" ref="J28" si="2">MODE(E28:I28)</f>
        <v>#N/A</v>
      </c>
      <c r="K28" s="135" t="e">
        <f t="shared" ref="K28" si="3">IF(J28="","",IF(J28=3,"ดีเยี่ยม",IF(J28=2,"ดี",IF(J28=1,"พอใช้","ปรับปรุง"))))</f>
        <v>#N/A</v>
      </c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 spans="1:26" ht="15" customHeight="1">
      <c r="A29" s="178"/>
      <c r="B29" s="179">
        <v>24</v>
      </c>
      <c r="C29" s="180">
        <f>IF(กรอกคะแนนประเมิน!B33="","",กรอกคะแนนประเมิน!B33)</f>
        <v>20392</v>
      </c>
      <c r="D29" s="181" t="str">
        <f>IF(กรอกคะแนนประเมิน!C33="","",กรอกคะแนนประเมิน!C33)</f>
        <v>นางสาวปองขวัญ บัวน้อย</v>
      </c>
      <c r="E29" s="182" t="e">
        <f>กรอกคะแนนประเมิน!M33</f>
        <v>#N/A</v>
      </c>
      <c r="F29" s="182" t="e">
        <f>กรอกคะแนนประเมิน!T33</f>
        <v>#N/A</v>
      </c>
      <c r="G29" s="182" t="e">
        <f>กรอกคะแนนประเมิน!AM33</f>
        <v>#N/A</v>
      </c>
      <c r="H29" s="182" t="e">
        <f>กรอกคะแนนประเมิน!BB33</f>
        <v>#N/A</v>
      </c>
      <c r="I29" s="182" t="e">
        <f>กรอกคะแนนประเมิน!BN33</f>
        <v>#N/A</v>
      </c>
      <c r="J29" s="183" t="e">
        <f t="shared" ref="J29:J36" si="4">MODE(E29:I29)</f>
        <v>#N/A</v>
      </c>
      <c r="K29" s="135" t="e">
        <f t="shared" ref="K29:K36" si="5">IF(J29="","",IF(J29=3,"ดีเยี่ยม",IF(J29=2,"ดี",IF(J29=1,"พอใช้","ปรับปรุง"))))</f>
        <v>#N/A</v>
      </c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 spans="1:26" ht="15" customHeight="1">
      <c r="A30" s="178"/>
      <c r="B30" s="179">
        <v>25</v>
      </c>
      <c r="C30" s="180">
        <f>IF(กรอกคะแนนประเมิน!B34="","",กรอกคะแนนประเมิน!B34)</f>
        <v>20393</v>
      </c>
      <c r="D30" s="181" t="str">
        <f>IF(กรอกคะแนนประเมิน!C34="","",กรอกคะแนนประเมิน!C34)</f>
        <v>นางสาวปิ่นแก้ว จันทรภู</v>
      </c>
      <c r="E30" s="182" t="e">
        <f>กรอกคะแนนประเมิน!M34</f>
        <v>#N/A</v>
      </c>
      <c r="F30" s="182" t="e">
        <f>กรอกคะแนนประเมิน!T34</f>
        <v>#N/A</v>
      </c>
      <c r="G30" s="182" t="e">
        <f>กรอกคะแนนประเมิน!AM34</f>
        <v>#N/A</v>
      </c>
      <c r="H30" s="182" t="e">
        <f>กรอกคะแนนประเมิน!BB34</f>
        <v>#N/A</v>
      </c>
      <c r="I30" s="182" t="e">
        <f>กรอกคะแนนประเมิน!BN34</f>
        <v>#N/A</v>
      </c>
      <c r="J30" s="183" t="e">
        <f t="shared" si="4"/>
        <v>#N/A</v>
      </c>
      <c r="K30" s="135" t="e">
        <f t="shared" si="5"/>
        <v>#N/A</v>
      </c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 spans="1:26" ht="15" customHeight="1">
      <c r="A31" s="178"/>
      <c r="B31" s="179">
        <v>26</v>
      </c>
      <c r="C31" s="180">
        <f>IF(กรอกคะแนนประเมิน!B35="","",กรอกคะแนนประเมิน!B35)</f>
        <v>20394</v>
      </c>
      <c r="D31" s="181" t="str">
        <f>IF(กรอกคะแนนประเมิน!C35="","",กรอกคะแนนประเมิน!C35)</f>
        <v>นางสาวพันภกา  ภูปรางค์</v>
      </c>
      <c r="E31" s="182" t="e">
        <f>กรอกคะแนนประเมิน!M35</f>
        <v>#N/A</v>
      </c>
      <c r="F31" s="182" t="e">
        <f>กรอกคะแนนประเมิน!T35</f>
        <v>#N/A</v>
      </c>
      <c r="G31" s="182" t="e">
        <f>กรอกคะแนนประเมิน!AM35</f>
        <v>#N/A</v>
      </c>
      <c r="H31" s="182" t="e">
        <f>กรอกคะแนนประเมิน!BB35</f>
        <v>#N/A</v>
      </c>
      <c r="I31" s="182" t="e">
        <f>กรอกคะแนนประเมิน!BN35</f>
        <v>#N/A</v>
      </c>
      <c r="J31" s="183" t="e">
        <f t="shared" si="4"/>
        <v>#N/A</v>
      </c>
      <c r="K31" s="135" t="e">
        <f t="shared" si="5"/>
        <v>#N/A</v>
      </c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 spans="1:26" ht="15" customHeight="1">
      <c r="A32" s="178"/>
      <c r="B32" s="179">
        <v>27</v>
      </c>
      <c r="C32" s="180">
        <f>IF(กรอกคะแนนประเมิน!B36="","",กรอกคะแนนประเมิน!B36)</f>
        <v>20395</v>
      </c>
      <c r="D32" s="181" t="str">
        <f>IF(กรอกคะแนนประเมิน!C36="","",กรอกคะแนนประเมิน!C36)</f>
        <v>นางสาวพิมลดา ภูแท่งแก้ว</v>
      </c>
      <c r="E32" s="182" t="e">
        <f>กรอกคะแนนประเมิน!M36</f>
        <v>#N/A</v>
      </c>
      <c r="F32" s="182" t="e">
        <f>กรอกคะแนนประเมิน!T36</f>
        <v>#N/A</v>
      </c>
      <c r="G32" s="182" t="e">
        <f>กรอกคะแนนประเมิน!AM36</f>
        <v>#N/A</v>
      </c>
      <c r="H32" s="182" t="e">
        <f>กรอกคะแนนประเมิน!BB36</f>
        <v>#N/A</v>
      </c>
      <c r="I32" s="182" t="e">
        <f>กรอกคะแนนประเมิน!BN36</f>
        <v>#N/A</v>
      </c>
      <c r="J32" s="183" t="e">
        <f t="shared" si="4"/>
        <v>#N/A</v>
      </c>
      <c r="K32" s="135" t="e">
        <f t="shared" si="5"/>
        <v>#N/A</v>
      </c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 spans="1:26" ht="15" customHeight="1">
      <c r="A33" s="178"/>
      <c r="B33" s="179">
        <v>28</v>
      </c>
      <c r="C33" s="180">
        <f>IF(กรอกคะแนนประเมิน!B37="","",กรอกคะแนนประเมิน!B37)</f>
        <v>20398</v>
      </c>
      <c r="D33" s="181" t="str">
        <f>IF(กรอกคะแนนประเมิน!C37="","",กรอกคะแนนประเมิน!C37)</f>
        <v>นางสาววิชุดาภรณ์ อุดมรัตน์</v>
      </c>
      <c r="E33" s="182" t="e">
        <f>กรอกคะแนนประเมิน!M37</f>
        <v>#N/A</v>
      </c>
      <c r="F33" s="182" t="e">
        <f>กรอกคะแนนประเมิน!T37</f>
        <v>#N/A</v>
      </c>
      <c r="G33" s="182" t="e">
        <f>กรอกคะแนนประเมิน!AM37</f>
        <v>#N/A</v>
      </c>
      <c r="H33" s="182" t="e">
        <f>กรอกคะแนนประเมิน!BB37</f>
        <v>#N/A</v>
      </c>
      <c r="I33" s="182" t="e">
        <f>กรอกคะแนนประเมิน!BN37</f>
        <v>#N/A</v>
      </c>
      <c r="J33" s="183" t="e">
        <f t="shared" si="4"/>
        <v>#N/A</v>
      </c>
      <c r="K33" s="135" t="e">
        <f t="shared" si="5"/>
        <v>#N/A</v>
      </c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 spans="1:26" ht="15" customHeight="1">
      <c r="A34" s="178"/>
      <c r="B34" s="179">
        <v>29</v>
      </c>
      <c r="C34" s="180">
        <f>IF(กรอกคะแนนประเมิน!B38="","",กรอกคะแนนประเมิน!B38)</f>
        <v>20399</v>
      </c>
      <c r="D34" s="181" t="str">
        <f>IF(กรอกคะแนนประเมิน!C38="","",กรอกคะแนนประเมิน!C38)</f>
        <v>นางสาวสุจิรา พิมพงษ์ต้อน</v>
      </c>
      <c r="E34" s="182" t="e">
        <f>กรอกคะแนนประเมิน!M38</f>
        <v>#N/A</v>
      </c>
      <c r="F34" s="182" t="e">
        <f>กรอกคะแนนประเมิน!T38</f>
        <v>#N/A</v>
      </c>
      <c r="G34" s="182" t="e">
        <f>กรอกคะแนนประเมิน!AM38</f>
        <v>#N/A</v>
      </c>
      <c r="H34" s="182" t="e">
        <f>กรอกคะแนนประเมิน!BB38</f>
        <v>#N/A</v>
      </c>
      <c r="I34" s="182" t="e">
        <f>กรอกคะแนนประเมิน!BN38</f>
        <v>#N/A</v>
      </c>
      <c r="J34" s="183" t="e">
        <f t="shared" si="4"/>
        <v>#N/A</v>
      </c>
      <c r="K34" s="135" t="e">
        <f t="shared" si="5"/>
        <v>#N/A</v>
      </c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 spans="1:26" ht="15" customHeight="1">
      <c r="A35" s="178"/>
      <c r="B35" s="179">
        <v>30</v>
      </c>
      <c r="C35" s="180">
        <f>IF(กรอกคะแนนประเมิน!B39="","",กรอกคะแนนประเมิน!B39)</f>
        <v>20433</v>
      </c>
      <c r="D35" s="181" t="str">
        <f>IF(กรอกคะแนนประเมิน!C39="","",กรอกคะแนนประเมิน!C39)</f>
        <v xml:space="preserve">นางสาวรุจาภา   ภูนิลวาลย์ </v>
      </c>
      <c r="E35" s="182" t="e">
        <f>กรอกคะแนนประเมิน!M39</f>
        <v>#N/A</v>
      </c>
      <c r="F35" s="182" t="e">
        <f>กรอกคะแนนประเมิน!T39</f>
        <v>#N/A</v>
      </c>
      <c r="G35" s="182" t="e">
        <f>กรอกคะแนนประเมิน!AM39</f>
        <v>#N/A</v>
      </c>
      <c r="H35" s="182" t="e">
        <f>กรอกคะแนนประเมิน!BB39</f>
        <v>#N/A</v>
      </c>
      <c r="I35" s="182" t="e">
        <f>กรอกคะแนนประเมิน!BN39</f>
        <v>#N/A</v>
      </c>
      <c r="J35" s="183" t="e">
        <f t="shared" si="4"/>
        <v>#N/A</v>
      </c>
      <c r="K35" s="135" t="e">
        <f t="shared" si="5"/>
        <v>#N/A</v>
      </c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 spans="1:26" ht="15" customHeight="1">
      <c r="A36" s="178"/>
      <c r="B36" s="179">
        <v>31</v>
      </c>
      <c r="C36" s="180">
        <f>IF(กรอกคะแนนประเมิน!B40="","",กรอกคะแนนประเมิน!B40)</f>
        <v>20445</v>
      </c>
      <c r="D36" s="181" t="str">
        <f>IF(กรอกคะแนนประเมิน!C40="","",กรอกคะแนนประเมิน!C40)</f>
        <v>นายคณพัฒน์ ขัติยะวงค์</v>
      </c>
      <c r="E36" s="182" t="e">
        <f>กรอกคะแนนประเมิน!M40</f>
        <v>#N/A</v>
      </c>
      <c r="F36" s="182" t="e">
        <f>กรอกคะแนนประเมิน!T40</f>
        <v>#N/A</v>
      </c>
      <c r="G36" s="182" t="e">
        <f>กรอกคะแนนประเมิน!AM40</f>
        <v>#N/A</v>
      </c>
      <c r="H36" s="182" t="e">
        <f>กรอกคะแนนประเมิน!BB40</f>
        <v>#N/A</v>
      </c>
      <c r="I36" s="182" t="e">
        <f>กรอกคะแนนประเมิน!BN40</f>
        <v>#N/A</v>
      </c>
      <c r="J36" s="183" t="e">
        <f t="shared" si="4"/>
        <v>#N/A</v>
      </c>
      <c r="K36" s="135" t="e">
        <f t="shared" si="5"/>
        <v>#N/A</v>
      </c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 spans="1:26" ht="15" customHeight="1">
      <c r="A37" s="178"/>
      <c r="B37" s="179">
        <v>32</v>
      </c>
      <c r="C37" s="180">
        <f>IF(กรอกคะแนนประเมิน!B41="","",กรอกคะแนนประเมิน!B41)</f>
        <v>20450</v>
      </c>
      <c r="D37" s="181" t="str">
        <f>IF(กรอกคะแนนประเมิน!C41="","",กรอกคะแนนประเมิน!C41)</f>
        <v>นางสาวจิราภรณ์ กั้วมาลา</v>
      </c>
      <c r="E37" s="182" t="e">
        <f>กรอกคะแนนประเมิน!M41</f>
        <v>#N/A</v>
      </c>
      <c r="F37" s="182" t="e">
        <f>กรอกคะแนนประเมิน!T41</f>
        <v>#N/A</v>
      </c>
      <c r="G37" s="182" t="e">
        <f>กรอกคะแนนประเมิน!AM41</f>
        <v>#N/A</v>
      </c>
      <c r="H37" s="182" t="e">
        <f>กรอกคะแนนประเมิน!BB41</f>
        <v>#N/A</v>
      </c>
      <c r="I37" s="182" t="e">
        <f>กรอกคะแนนประเมิน!BN41</f>
        <v>#N/A</v>
      </c>
      <c r="J37" s="183" t="e">
        <f t="shared" ref="J37:J41" si="6">MODE(E37:I37)</f>
        <v>#N/A</v>
      </c>
      <c r="K37" s="135" t="e">
        <f t="shared" ref="K37:K41" si="7">IF(J37="","",IF(J37=3,"ดีเยี่ยม",IF(J37=2,"ดี",IF(J37=1,"พอใช้","ปรับปรุง"))))</f>
        <v>#N/A</v>
      </c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 spans="1:26" ht="15" customHeight="1">
      <c r="A38" s="178"/>
      <c r="B38" s="179">
        <v>33</v>
      </c>
      <c r="C38" s="180">
        <f>IF(กรอกคะแนนประเมิน!B42="","",กรอกคะแนนประเมิน!B42)</f>
        <v>20485</v>
      </c>
      <c r="D38" s="181" t="str">
        <f>IF(กรอกคะแนนประเมิน!C42="","",กรอกคะแนนประเมิน!C42)</f>
        <v>นางสาวอรดี ศรีวิเศษ</v>
      </c>
      <c r="E38" s="182" t="e">
        <f>กรอกคะแนนประเมิน!M42</f>
        <v>#N/A</v>
      </c>
      <c r="F38" s="182" t="e">
        <f>กรอกคะแนนประเมิน!T42</f>
        <v>#N/A</v>
      </c>
      <c r="G38" s="182" t="e">
        <f>กรอกคะแนนประเมิน!AM42</f>
        <v>#N/A</v>
      </c>
      <c r="H38" s="182" t="e">
        <f>กรอกคะแนนประเมิน!BB42</f>
        <v>#N/A</v>
      </c>
      <c r="I38" s="182" t="e">
        <f>กรอกคะแนนประเมิน!BN42</f>
        <v>#N/A</v>
      </c>
      <c r="J38" s="183" t="e">
        <f t="shared" si="6"/>
        <v>#N/A</v>
      </c>
      <c r="K38" s="135" t="e">
        <f t="shared" si="7"/>
        <v>#N/A</v>
      </c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 spans="1:26" ht="15" customHeight="1">
      <c r="A39" s="178"/>
      <c r="B39" s="179">
        <v>34</v>
      </c>
      <c r="C39" s="180">
        <f>IF(กรอกคะแนนประเมิน!B43="","",กรอกคะแนนประเมิน!B43)</f>
        <v>20486</v>
      </c>
      <c r="D39" s="181" t="str">
        <f>IF(กรอกคะแนนประเมิน!C43="","",กรอกคะแนนประเมิน!C43)</f>
        <v>นางสาวชลดา นาใจเย็น</v>
      </c>
      <c r="E39" s="182" t="e">
        <f>กรอกคะแนนประเมิน!M43</f>
        <v>#N/A</v>
      </c>
      <c r="F39" s="182" t="e">
        <f>กรอกคะแนนประเมิน!T43</f>
        <v>#N/A</v>
      </c>
      <c r="G39" s="182" t="e">
        <f>กรอกคะแนนประเมิน!AM43</f>
        <v>#N/A</v>
      </c>
      <c r="H39" s="182" t="e">
        <f>กรอกคะแนนประเมิน!BB43</f>
        <v>#N/A</v>
      </c>
      <c r="I39" s="182" t="e">
        <f>กรอกคะแนนประเมิน!BN43</f>
        <v>#N/A</v>
      </c>
      <c r="J39" s="183" t="e">
        <f t="shared" si="6"/>
        <v>#N/A</v>
      </c>
      <c r="K39" s="135" t="e">
        <f t="shared" si="7"/>
        <v>#N/A</v>
      </c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 spans="1:26" ht="15" customHeight="1">
      <c r="A40" s="178"/>
      <c r="B40" s="179">
        <v>35</v>
      </c>
      <c r="C40" s="180">
        <f>IF(กรอกคะแนนประเมิน!B44="","",กรอกคะแนนประเมิน!B44)</f>
        <v>20488</v>
      </c>
      <c r="D40" s="181" t="str">
        <f>IF(กรอกคะแนนประเมิน!C44="","",กรอกคะแนนประเมิน!C44)</f>
        <v>นายเบญจมินทร์ ดาบไธสง</v>
      </c>
      <c r="E40" s="182" t="e">
        <f>กรอกคะแนนประเมิน!M44</f>
        <v>#N/A</v>
      </c>
      <c r="F40" s="182" t="e">
        <f>กรอกคะแนนประเมิน!T44</f>
        <v>#N/A</v>
      </c>
      <c r="G40" s="182" t="e">
        <f>กรอกคะแนนประเมิน!AM44</f>
        <v>#N/A</v>
      </c>
      <c r="H40" s="182" t="e">
        <f>กรอกคะแนนประเมิน!BB44</f>
        <v>#N/A</v>
      </c>
      <c r="I40" s="182" t="e">
        <f>กรอกคะแนนประเมิน!BN44</f>
        <v>#N/A</v>
      </c>
      <c r="J40" s="183" t="e">
        <f t="shared" si="6"/>
        <v>#N/A</v>
      </c>
      <c r="K40" s="135" t="e">
        <f t="shared" si="7"/>
        <v>#N/A</v>
      </c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1:26" ht="15" customHeight="1">
      <c r="A41" s="178"/>
      <c r="B41" s="179">
        <v>36</v>
      </c>
      <c r="C41" s="180">
        <f>IF(กรอกคะแนนประเมิน!B45="","",กรอกคะแนนประเมิน!B45)</f>
        <v>20494</v>
      </c>
      <c r="D41" s="181" t="str">
        <f>IF(กรอกคะแนนประเมิน!C45="","",กรอกคะแนนประเมิน!C45)</f>
        <v>นางสาววนัชพร อารีเอื้อ</v>
      </c>
      <c r="E41" s="182" t="e">
        <f>กรอกคะแนนประเมิน!M45</f>
        <v>#N/A</v>
      </c>
      <c r="F41" s="182" t="e">
        <f>กรอกคะแนนประเมิน!T45</f>
        <v>#N/A</v>
      </c>
      <c r="G41" s="182" t="e">
        <f>กรอกคะแนนประเมิน!AM45</f>
        <v>#N/A</v>
      </c>
      <c r="H41" s="182" t="e">
        <f>กรอกคะแนนประเมิน!BB45</f>
        <v>#N/A</v>
      </c>
      <c r="I41" s="182" t="e">
        <f>กรอกคะแนนประเมิน!BN45</f>
        <v>#N/A</v>
      </c>
      <c r="J41" s="183" t="e">
        <f t="shared" si="6"/>
        <v>#N/A</v>
      </c>
      <c r="K41" s="135" t="e">
        <f t="shared" si="7"/>
        <v>#N/A</v>
      </c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 spans="1:26" ht="15" customHeight="1">
      <c r="A42" s="178"/>
      <c r="B42" s="179">
        <v>37</v>
      </c>
      <c r="C42" s="180" t="str">
        <f>IF(กรอกคะแนนประเมิน!B46="","",กรอกคะแนนประเมิน!B46)</f>
        <v/>
      </c>
      <c r="D42" s="181" t="str">
        <f>IF(กรอกคะแนนประเมิน!C46="","",กรอกคะแนนประเมิน!C46)</f>
        <v/>
      </c>
      <c r="E42" s="182"/>
      <c r="F42" s="182"/>
      <c r="G42" s="182"/>
      <c r="H42" s="182"/>
      <c r="I42" s="182"/>
      <c r="J42" s="183"/>
      <c r="K42" s="135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 spans="1:26" ht="15" customHeight="1">
      <c r="A43" s="178"/>
      <c r="B43" s="179">
        <v>38</v>
      </c>
      <c r="C43" s="180" t="str">
        <f>IF(กรอกคะแนนประเมิน!B47="","",กรอกคะแนนประเมิน!B47)</f>
        <v/>
      </c>
      <c r="D43" s="181" t="str">
        <f>IF(กรอกคะแนนประเมิน!C47="","",กรอกคะแนนประเมิน!C47)</f>
        <v/>
      </c>
      <c r="E43" s="182"/>
      <c r="F43" s="182"/>
      <c r="G43" s="182"/>
      <c r="H43" s="182"/>
      <c r="I43" s="182"/>
      <c r="J43" s="183"/>
      <c r="K43" s="135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 spans="1:26" ht="15" customHeight="1">
      <c r="A44" s="178"/>
      <c r="B44" s="179">
        <v>39</v>
      </c>
      <c r="C44" s="180" t="str">
        <f>IF(กรอกคะแนนประเมิน!B48="","",กรอกคะแนนประเมิน!B48)</f>
        <v/>
      </c>
      <c r="D44" s="181" t="str">
        <f>IF(กรอกคะแนนประเมิน!C48="","",กรอกคะแนนประเมิน!C48)</f>
        <v/>
      </c>
      <c r="E44" s="182"/>
      <c r="F44" s="182"/>
      <c r="G44" s="182"/>
      <c r="H44" s="182"/>
      <c r="I44" s="182"/>
      <c r="J44" s="183"/>
      <c r="K44" s="135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 spans="1:26" ht="15" customHeight="1">
      <c r="A45" s="178"/>
      <c r="B45" s="179">
        <v>40</v>
      </c>
      <c r="C45" s="180" t="str">
        <f>IF(กรอกคะแนนประเมิน!B49="","",กรอกคะแนนประเมิน!B49)</f>
        <v/>
      </c>
      <c r="D45" s="181" t="str">
        <f>IF(กรอกคะแนนประเมิน!C49="","",กรอกคะแนนประเมิน!C49)</f>
        <v/>
      </c>
      <c r="E45" s="182"/>
      <c r="F45" s="182"/>
      <c r="G45" s="182"/>
      <c r="H45" s="182"/>
      <c r="I45" s="182"/>
      <c r="J45" s="183"/>
      <c r="K45" s="135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 spans="1:26" ht="15" customHeight="1">
      <c r="A46" s="178"/>
      <c r="B46" s="179">
        <v>41</v>
      </c>
      <c r="C46" s="180" t="str">
        <f>IF(กรอกคะแนนประเมิน!B50="","",กรอกคะแนนประเมิน!B50)</f>
        <v/>
      </c>
      <c r="D46" s="181" t="str">
        <f>IF(กรอกคะแนนประเมิน!C50="","",กรอกคะแนนประเมิน!C50)</f>
        <v/>
      </c>
      <c r="E46" s="182"/>
      <c r="F46" s="182"/>
      <c r="G46" s="182"/>
      <c r="H46" s="182"/>
      <c r="I46" s="182"/>
      <c r="J46" s="183"/>
      <c r="K46" s="135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 spans="1:26" ht="15" customHeight="1">
      <c r="A47" s="178"/>
      <c r="B47" s="179">
        <v>42</v>
      </c>
      <c r="C47" s="180" t="str">
        <f>IF(กรอกคะแนนประเมิน!B51="","",กรอกคะแนนประเมิน!B51)</f>
        <v/>
      </c>
      <c r="D47" s="181" t="str">
        <f>IF(กรอกคะแนนประเมิน!C51="","",กรอกคะแนนประเมิน!C51)</f>
        <v/>
      </c>
      <c r="E47" s="182"/>
      <c r="F47" s="182"/>
      <c r="G47" s="182"/>
      <c r="H47" s="182"/>
      <c r="I47" s="182"/>
      <c r="J47" s="183"/>
      <c r="K47" s="135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 spans="1:26" ht="15" customHeight="1">
      <c r="A48" s="178"/>
      <c r="B48" s="179">
        <v>43</v>
      </c>
      <c r="C48" s="180" t="str">
        <f>IF(กรอกคะแนนประเมิน!B52="","",กรอกคะแนนประเมิน!B52)</f>
        <v/>
      </c>
      <c r="D48" s="181" t="str">
        <f>IF(กรอกคะแนนประเมิน!C52="","",กรอกคะแนนประเมิน!C52)</f>
        <v/>
      </c>
      <c r="E48" s="182"/>
      <c r="F48" s="182"/>
      <c r="G48" s="182"/>
      <c r="H48" s="182"/>
      <c r="I48" s="182"/>
      <c r="J48" s="183"/>
      <c r="K48" s="135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 spans="1:26" ht="15" customHeight="1">
      <c r="A49" s="178"/>
      <c r="B49" s="179">
        <v>44</v>
      </c>
      <c r="C49" s="180" t="str">
        <f>IF(กรอกคะแนนประเมิน!B53="","",กรอกคะแนนประเมิน!B53)</f>
        <v/>
      </c>
      <c r="D49" s="181" t="str">
        <f>IF(กรอกคะแนนประเมิน!C53="","",กรอกคะแนนประเมิน!C53)</f>
        <v/>
      </c>
      <c r="E49" s="182"/>
      <c r="F49" s="182"/>
      <c r="G49" s="182"/>
      <c r="H49" s="182"/>
      <c r="I49" s="182"/>
      <c r="J49" s="183"/>
      <c r="K49" s="135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 spans="1:26" ht="15" customHeight="1">
      <c r="A50" s="178"/>
      <c r="B50" s="179">
        <v>45</v>
      </c>
      <c r="C50" s="180" t="str">
        <f>IF(กรอกคะแนนประเมิน!B54="","",กรอกคะแนนประเมิน!B54)</f>
        <v/>
      </c>
      <c r="D50" s="181" t="str">
        <f>IF(กรอกคะแนนประเมิน!C54="","",กรอกคะแนนประเมิน!C54)</f>
        <v/>
      </c>
      <c r="E50" s="182"/>
      <c r="F50" s="182"/>
      <c r="G50" s="182"/>
      <c r="H50" s="182"/>
      <c r="I50" s="182"/>
      <c r="J50" s="183"/>
      <c r="K50" s="135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ht="20.100000000000001" customHeight="1">
      <c r="B51" s="134"/>
      <c r="C51" s="134"/>
      <c r="D51" s="134"/>
      <c r="E51" s="134"/>
      <c r="F51" s="184" t="s">
        <v>106</v>
      </c>
      <c r="G51" s="134"/>
      <c r="H51" s="134"/>
      <c r="I51" s="134"/>
      <c r="J51" s="134" t="str">
        <f>บันทึกข้อความ!F28</f>
        <v>ครูที่ปรึกษา</v>
      </c>
      <c r="K51" s="185"/>
    </row>
    <row r="52" spans="1:26" ht="20.100000000000001" customHeight="1">
      <c r="B52" s="134"/>
      <c r="C52" s="134"/>
      <c r="D52" s="134"/>
      <c r="E52" s="134"/>
      <c r="F52" s="378" t="str">
        <f>"("&amp;บันทึกข้อความ!Q11&amp;")"</f>
        <v>(นางสาวณัฐรานี สุดตะนา)</v>
      </c>
      <c r="G52" s="378"/>
      <c r="H52" s="378"/>
      <c r="I52" s="378"/>
      <c r="J52" s="378"/>
      <c r="K52" s="134"/>
    </row>
    <row r="53" spans="1:26" ht="20.100000000000001" customHeight="1">
      <c r="B53" s="134"/>
      <c r="C53" s="134"/>
      <c r="D53" s="134"/>
      <c r="E53" s="134"/>
      <c r="F53" s="134" t="s">
        <v>13</v>
      </c>
      <c r="G53" s="134" t="str">
        <f>บันทึกข้อความ!Q12&amp;" "&amp;บันทึกข้อความ!Q6</f>
        <v>ครู โรงเรียนเมืองกาฬสินธุ์</v>
      </c>
      <c r="H53" s="134"/>
      <c r="I53" s="134"/>
      <c r="J53" s="134"/>
      <c r="K53" s="134"/>
    </row>
    <row r="54" spans="1:26" ht="20.25" customHeight="1">
      <c r="B54" s="134"/>
      <c r="C54" s="134"/>
      <c r="D54" s="134"/>
      <c r="E54" s="134"/>
      <c r="F54" s="134"/>
      <c r="G54" s="134"/>
      <c r="H54" s="134"/>
      <c r="I54" s="134"/>
      <c r="J54" s="134"/>
      <c r="K54" s="134"/>
    </row>
    <row r="55" spans="1:26" ht="20.25" customHeight="1">
      <c r="B55" s="134"/>
      <c r="C55" s="134"/>
      <c r="D55" s="134"/>
      <c r="E55" s="134"/>
      <c r="F55" s="134"/>
      <c r="G55" s="134"/>
      <c r="H55" s="134"/>
      <c r="I55" s="134"/>
      <c r="J55" s="134"/>
      <c r="K55" s="134"/>
    </row>
    <row r="56" spans="1:26" ht="20.25" customHeight="1">
      <c r="B56" s="134"/>
      <c r="C56" s="134"/>
      <c r="D56" s="134"/>
      <c r="E56" s="134"/>
      <c r="F56" s="134"/>
      <c r="G56" s="134"/>
      <c r="H56" s="134"/>
      <c r="I56" s="134"/>
      <c r="J56" s="134"/>
      <c r="K56" s="134"/>
    </row>
    <row r="57" spans="1:26" ht="20.25" customHeight="1"/>
    <row r="58" spans="1:26" ht="20.25" customHeight="1"/>
    <row r="59" spans="1:26" ht="20.25" customHeight="1"/>
    <row r="60" spans="1:26" ht="20.25" customHeight="1"/>
    <row r="61" spans="1:26" ht="20.25" customHeight="1"/>
    <row r="62" spans="1:26" ht="20.25" customHeight="1"/>
    <row r="63" spans="1:26" ht="20.25" customHeight="1"/>
    <row r="64" spans="1:26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000"/>
  <sheetViews>
    <sheetView topLeftCell="A46" zoomScaleNormal="100" workbookViewId="0">
      <selection activeCell="F78" sqref="F78"/>
    </sheetView>
  </sheetViews>
  <sheetFormatPr defaultColWidth="12.625" defaultRowHeight="15" customHeight="1"/>
  <cols>
    <col min="1" max="1" width="18" style="246" customWidth="1"/>
    <col min="2" max="3" width="7.625" style="246" customWidth="1"/>
    <col min="4" max="4" width="23.125" style="251" customWidth="1"/>
    <col min="5" max="5" width="21.625" style="246" bestFit="1" customWidth="1"/>
    <col min="6" max="7" width="20.625" style="256" customWidth="1"/>
    <col min="8" max="53" width="20.625" style="246" customWidth="1"/>
    <col min="54" max="16384" width="12.625" style="246"/>
  </cols>
  <sheetData>
    <row r="1" spans="1:53" ht="12.75">
      <c r="B1" s="248"/>
      <c r="C1" s="248"/>
      <c r="D1" s="249" t="s">
        <v>8</v>
      </c>
      <c r="E1" s="250" t="s">
        <v>442</v>
      </c>
      <c r="F1" s="255" t="s">
        <v>443</v>
      </c>
      <c r="G1" s="255" t="s">
        <v>444</v>
      </c>
      <c r="H1" s="250" t="s">
        <v>445</v>
      </c>
      <c r="J1" s="250" t="s">
        <v>449</v>
      </c>
    </row>
    <row r="2" spans="1:53" ht="12.75">
      <c r="A2" s="246" t="s">
        <v>107</v>
      </c>
      <c r="B2" s="248">
        <v>2553</v>
      </c>
      <c r="C2" s="248"/>
      <c r="D2" s="247" t="s">
        <v>316</v>
      </c>
      <c r="E2" s="245" t="s">
        <v>334</v>
      </c>
      <c r="F2" s="254">
        <f>IF(ISNUMBER(SEARCH(บันทึกข้อความ!$Q$11,Table1[[#This Row],[ชื่อครู]])),MAX($F$1:F1)+1,0)</f>
        <v>0</v>
      </c>
      <c r="G2" s="254">
        <f t="shared" ref="G2:G33" si="0">ROW()-1</f>
        <v>1</v>
      </c>
      <c r="H2" s="258" t="str">
        <f>INDEX(Table1[ชื่อครู],MATCH(Table1[[#This Row],[F2]],Table1[F1],0))</f>
        <v>นางสาวณัฐรานี สุดตะนา</v>
      </c>
      <c r="I2" s="244"/>
      <c r="J2" s="257" t="s">
        <v>450</v>
      </c>
      <c r="K2" s="247" t="str" cm="1">
        <f t="array" aca="1" ref="K2" ca="1">OFFSET($H$2,0,0,COUNTIF(H:H,"*")-1,1)</f>
        <v>นางสาวณัฐรานี สุดตะนา</v>
      </c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</row>
    <row r="3" spans="1:53" ht="12.75">
      <c r="A3" s="246" t="s">
        <v>108</v>
      </c>
      <c r="B3" s="248">
        <v>2554</v>
      </c>
      <c r="C3" s="248"/>
      <c r="D3" s="247" t="s">
        <v>336</v>
      </c>
      <c r="E3" s="246" t="s">
        <v>335</v>
      </c>
      <c r="F3" s="254">
        <f>IF(ISNUMBER(SEARCH(บันทึกข้อความ!$Q$11,Table1[[#This Row],[ชื่อครู]])),MAX($F$1:F2)+1,0)</f>
        <v>0</v>
      </c>
      <c r="G3" s="254">
        <f t="shared" si="0"/>
        <v>2</v>
      </c>
      <c r="H3" s="245" t="e">
        <f>INDEX(Table1[ชื่อครู],MATCH(Table1[[#This Row],[F2]],Table1[F1],0))</f>
        <v>#N/A</v>
      </c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</row>
    <row r="4" spans="1:53" ht="12.75">
      <c r="A4" s="246" t="s">
        <v>109</v>
      </c>
      <c r="B4" s="248">
        <v>2555</v>
      </c>
      <c r="C4" s="248"/>
      <c r="D4" s="247" t="s">
        <v>339</v>
      </c>
      <c r="E4" s="259" t="s">
        <v>337</v>
      </c>
      <c r="F4" s="256">
        <f>IF(ISNUMBER(SEARCH(บันทึกข้อความ!$Q$11,Table1[[#This Row],[ชื่อครู]])),MAX($F$1:F3)+1,0)</f>
        <v>0</v>
      </c>
      <c r="G4" s="256">
        <f t="shared" si="0"/>
        <v>3</v>
      </c>
      <c r="H4" s="246" t="e">
        <f>INDEX(Table1[ชื่อครู],MATCH(Table1[[#This Row],[F2]],Table1[F1],0))</f>
        <v>#N/A</v>
      </c>
    </row>
    <row r="5" spans="1:53" ht="12.75">
      <c r="A5" s="246" t="s">
        <v>110</v>
      </c>
      <c r="B5" s="248">
        <v>2556</v>
      </c>
      <c r="C5" s="248"/>
      <c r="D5" s="247" t="s">
        <v>342</v>
      </c>
      <c r="E5" s="246" t="s">
        <v>338</v>
      </c>
      <c r="F5" s="256">
        <f>IF(ISNUMBER(SEARCH(บันทึกข้อความ!$Q$11,Table1[[#This Row],[ชื่อครู]])),MAX($F$1:F4)+1,0)</f>
        <v>0</v>
      </c>
      <c r="G5" s="256">
        <f t="shared" si="0"/>
        <v>4</v>
      </c>
      <c r="H5" s="246" t="e">
        <f>INDEX(Table1[ชื่อครู],MATCH(Table1[[#This Row],[F2]],Table1[F1],0))</f>
        <v>#N/A</v>
      </c>
    </row>
    <row r="6" spans="1:53" ht="12.75">
      <c r="A6" s="246" t="s">
        <v>9</v>
      </c>
      <c r="B6" s="248">
        <v>2557</v>
      </c>
      <c r="C6" s="248"/>
      <c r="D6" s="247" t="s">
        <v>345</v>
      </c>
      <c r="E6" s="259" t="s">
        <v>340</v>
      </c>
      <c r="F6" s="256">
        <f>IF(ISNUMBER(SEARCH(บันทึกข้อความ!$Q$11,Table1[[#This Row],[ชื่อครู]])),MAX($F$1:F5)+1,0)</f>
        <v>0</v>
      </c>
      <c r="G6" s="256">
        <f t="shared" si="0"/>
        <v>5</v>
      </c>
      <c r="H6" s="246" t="e">
        <f>INDEX(Table1[ชื่อครู],MATCH(Table1[[#This Row],[F2]],Table1[F1],0))</f>
        <v>#N/A</v>
      </c>
    </row>
    <row r="7" spans="1:53" ht="12.75">
      <c r="A7" s="246" t="s">
        <v>111</v>
      </c>
      <c r="B7" s="248">
        <v>2558</v>
      </c>
      <c r="C7" s="248"/>
      <c r="D7" s="247" t="s">
        <v>348</v>
      </c>
      <c r="E7" s="246" t="s">
        <v>341</v>
      </c>
      <c r="F7" s="256">
        <f>IF(ISNUMBER(SEARCH(บันทึกข้อความ!$Q$11,Table1[[#This Row],[ชื่อครู]])),MAX($F$1:F6)+1,0)</f>
        <v>0</v>
      </c>
      <c r="G7" s="256">
        <f t="shared" si="0"/>
        <v>6</v>
      </c>
      <c r="H7" s="246" t="e">
        <f>INDEX(Table1[ชื่อครู],MATCH(Table1[[#This Row],[F2]],Table1[F1],0))</f>
        <v>#N/A</v>
      </c>
    </row>
    <row r="8" spans="1:53" ht="12.75">
      <c r="A8" s="246" t="s">
        <v>112</v>
      </c>
      <c r="B8" s="248">
        <v>2559</v>
      </c>
      <c r="C8" s="248"/>
      <c r="D8" s="247" t="s">
        <v>351</v>
      </c>
      <c r="E8" s="259" t="s">
        <v>343</v>
      </c>
      <c r="F8" s="256">
        <f>IF(ISNUMBER(SEARCH(บันทึกข้อความ!$Q$11,Table1[[#This Row],[ชื่อครู]])),MAX($F$1:F7)+1,0)</f>
        <v>0</v>
      </c>
      <c r="G8" s="256">
        <f t="shared" si="0"/>
        <v>7</v>
      </c>
      <c r="H8" s="246" t="e">
        <f>INDEX(Table1[ชื่อครู],MATCH(Table1[[#This Row],[F2]],Table1[F1],0))</f>
        <v>#N/A</v>
      </c>
      <c r="J8" s="257"/>
    </row>
    <row r="9" spans="1:53" ht="12.75">
      <c r="A9" s="246" t="s">
        <v>113</v>
      </c>
      <c r="B9" s="248">
        <v>2560</v>
      </c>
      <c r="C9" s="248"/>
      <c r="D9" s="247" t="s">
        <v>354</v>
      </c>
      <c r="E9" s="246" t="s">
        <v>344</v>
      </c>
      <c r="F9" s="256">
        <f>IF(ISNUMBER(SEARCH(บันทึกข้อความ!$Q$11,Table1[[#This Row],[ชื่อครู]])),MAX($F$1:F8)+1,0)</f>
        <v>0</v>
      </c>
      <c r="G9" s="256">
        <f t="shared" si="0"/>
        <v>8</v>
      </c>
      <c r="H9" s="246" t="e">
        <f>INDEX(Table1[ชื่อครู],MATCH(Table1[[#This Row],[F2]],Table1[F1],0))</f>
        <v>#N/A</v>
      </c>
    </row>
    <row r="10" spans="1:53" ht="12.75">
      <c r="A10" s="246" t="s">
        <v>114</v>
      </c>
      <c r="B10" s="248">
        <v>2561</v>
      </c>
      <c r="C10" s="248"/>
      <c r="D10" s="247" t="s">
        <v>359</v>
      </c>
      <c r="E10" s="259" t="s">
        <v>346</v>
      </c>
      <c r="F10" s="256">
        <f>IF(ISNUMBER(SEARCH(บันทึกข้อความ!$Q$11,Table1[[#This Row],[ชื่อครู]])),MAX($F$1:F9)+1,0)</f>
        <v>0</v>
      </c>
      <c r="G10" s="256">
        <f t="shared" si="0"/>
        <v>9</v>
      </c>
      <c r="H10" s="246" t="e">
        <f>INDEX(Table1[ชื่อครู],MATCH(Table1[[#This Row],[F2]],Table1[F1],0))</f>
        <v>#N/A</v>
      </c>
    </row>
    <row r="11" spans="1:53" ht="12.75">
      <c r="B11" s="248">
        <v>2562</v>
      </c>
      <c r="C11" s="248"/>
      <c r="D11" s="247" t="s">
        <v>362</v>
      </c>
      <c r="E11" s="246" t="s">
        <v>347</v>
      </c>
      <c r="F11" s="256">
        <f>IF(ISNUMBER(SEARCH(บันทึกข้อความ!$Q$11,Table1[[#This Row],[ชื่อครู]])),MAX($F$1:F10)+1,0)</f>
        <v>0</v>
      </c>
      <c r="G11" s="256">
        <f t="shared" si="0"/>
        <v>10</v>
      </c>
      <c r="H11" s="246" t="e">
        <f>INDEX(Table1[ชื่อครู],MATCH(Table1[[#This Row],[F2]],Table1[F1],0))</f>
        <v>#N/A</v>
      </c>
    </row>
    <row r="12" spans="1:53" ht="12.75">
      <c r="A12" s="246" t="s">
        <v>115</v>
      </c>
      <c r="B12" s="248">
        <v>2563</v>
      </c>
      <c r="C12" s="248"/>
      <c r="D12" s="247" t="s">
        <v>363</v>
      </c>
      <c r="E12" s="259" t="s">
        <v>349</v>
      </c>
      <c r="F12" s="256">
        <f>IF(ISNUMBER(SEARCH(บันทึกข้อความ!$Q$11,Table1[[#This Row],[ชื่อครู]])),MAX($F$1:F11)+1,0)</f>
        <v>0</v>
      </c>
      <c r="G12" s="256">
        <f t="shared" si="0"/>
        <v>11</v>
      </c>
      <c r="H12" s="246" t="e">
        <f>INDEX(Table1[ชื่อครู],MATCH(Table1[[#This Row],[F2]],Table1[F1],0))</f>
        <v>#N/A</v>
      </c>
    </row>
    <row r="13" spans="1:53" ht="12.75">
      <c r="B13" s="248">
        <v>2564</v>
      </c>
      <c r="C13" s="248"/>
      <c r="D13" s="247" t="s">
        <v>366</v>
      </c>
      <c r="E13" s="246" t="s">
        <v>350</v>
      </c>
      <c r="F13" s="256">
        <f>IF(ISNUMBER(SEARCH(บันทึกข้อความ!$Q$11,Table1[[#This Row],[ชื่อครู]])),MAX($F$1:F12)+1,0)</f>
        <v>0</v>
      </c>
      <c r="G13" s="256">
        <f t="shared" si="0"/>
        <v>12</v>
      </c>
      <c r="H13" s="246" t="e">
        <f>INDEX(Table1[ชื่อครู],MATCH(Table1[[#This Row],[F2]],Table1[F1],0))</f>
        <v>#N/A</v>
      </c>
    </row>
    <row r="14" spans="1:53" ht="15" customHeight="1">
      <c r="D14" s="247" t="s">
        <v>371</v>
      </c>
      <c r="E14" s="259" t="s">
        <v>352</v>
      </c>
      <c r="F14" s="256">
        <f>IF(ISNUMBER(SEARCH(บันทึกข้อความ!$Q$11,Table1[[#This Row],[ชื่อครู]])),MAX($F$1:F13)+1,0)</f>
        <v>0</v>
      </c>
      <c r="G14" s="256">
        <f t="shared" si="0"/>
        <v>13</v>
      </c>
      <c r="H14" s="246" t="e">
        <f>INDEX(Table1[ชื่อครู],MATCH(Table1[[#This Row],[F2]],Table1[F1],0))</f>
        <v>#N/A</v>
      </c>
    </row>
    <row r="15" spans="1:53" ht="15" customHeight="1">
      <c r="D15" s="247" t="s">
        <v>372</v>
      </c>
      <c r="E15" s="246" t="s">
        <v>353</v>
      </c>
      <c r="F15" s="256">
        <f>IF(ISNUMBER(SEARCH(บันทึกข้อความ!$Q$11,Table1[[#This Row],[ชื่อครู]])),MAX($F$1:F14)+1,0)</f>
        <v>0</v>
      </c>
      <c r="G15" s="256">
        <f t="shared" si="0"/>
        <v>14</v>
      </c>
      <c r="H15" s="246" t="e">
        <f>INDEX(Table1[ชื่อครู],MATCH(Table1[[#This Row],[F2]],Table1[F1],0))</f>
        <v>#N/A</v>
      </c>
    </row>
    <row r="16" spans="1:53" ht="15" customHeight="1">
      <c r="D16" s="247" t="s">
        <v>373</v>
      </c>
      <c r="E16" s="259" t="s">
        <v>355</v>
      </c>
      <c r="F16" s="256">
        <f>IF(ISNUMBER(SEARCH(บันทึกข้อความ!$Q$11,Table1[[#This Row],[ชื่อครู]])),MAX($F$1:F15)+1,0)</f>
        <v>0</v>
      </c>
      <c r="G16" s="256">
        <f t="shared" si="0"/>
        <v>15</v>
      </c>
      <c r="H16" s="246" t="e">
        <f>INDEX(Table1[ชื่อครู],MATCH(Table1[[#This Row],[F2]],Table1[F1],0))</f>
        <v>#N/A</v>
      </c>
    </row>
    <row r="17" spans="4:8" ht="15" customHeight="1">
      <c r="D17" s="247" t="s">
        <v>374</v>
      </c>
      <c r="E17" s="246" t="s">
        <v>356</v>
      </c>
      <c r="F17" s="256">
        <f>IF(ISNUMBER(SEARCH(บันทึกข้อความ!$Q$11,Table1[[#This Row],[ชื่อครู]])),MAX($F$1:F16)+1,0)</f>
        <v>0</v>
      </c>
      <c r="G17" s="256">
        <f t="shared" si="0"/>
        <v>16</v>
      </c>
      <c r="H17" s="246" t="e">
        <f>INDEX(Table1[ชื่อครู],MATCH(Table1[[#This Row],[F2]],Table1[F1],0))</f>
        <v>#N/A</v>
      </c>
    </row>
    <row r="18" spans="4:8" ht="15" customHeight="1">
      <c r="D18" s="247" t="s">
        <v>375</v>
      </c>
      <c r="E18" s="259" t="s">
        <v>357</v>
      </c>
      <c r="F18" s="256">
        <f>IF(ISNUMBER(SEARCH(บันทึกข้อความ!$Q$11,Table1[[#This Row],[ชื่อครู]])),MAX($F$1:F17)+1,0)</f>
        <v>0</v>
      </c>
      <c r="G18" s="256">
        <f t="shared" si="0"/>
        <v>17</v>
      </c>
      <c r="H18" s="246" t="e">
        <f>INDEX(Table1[ชื่อครู],MATCH(Table1[[#This Row],[F2]],Table1[F1],0))</f>
        <v>#N/A</v>
      </c>
    </row>
    <row r="19" spans="4:8" ht="15" customHeight="1">
      <c r="D19" s="247" t="s">
        <v>376</v>
      </c>
      <c r="E19" s="246" t="s">
        <v>358</v>
      </c>
      <c r="F19" s="256">
        <f>IF(ISNUMBER(SEARCH(บันทึกข้อความ!$Q$11,Table1[[#This Row],[ชื่อครู]])),MAX($F$1:F18)+1,0)</f>
        <v>0</v>
      </c>
      <c r="G19" s="256">
        <f t="shared" si="0"/>
        <v>18</v>
      </c>
      <c r="H19" s="246" t="e">
        <f>INDEX(Table1[ชื่อครู],MATCH(Table1[[#This Row],[F2]],Table1[F1],0))</f>
        <v>#N/A</v>
      </c>
    </row>
    <row r="20" spans="4:8" ht="15" customHeight="1">
      <c r="D20" s="247" t="s">
        <v>377</v>
      </c>
      <c r="E20" s="259" t="s">
        <v>360</v>
      </c>
      <c r="F20" s="256">
        <f>IF(ISNUMBER(SEARCH(บันทึกข้อความ!$Q$11,Table1[[#This Row],[ชื่อครู]])),MAX($F$1:F19)+1,0)</f>
        <v>0</v>
      </c>
      <c r="G20" s="256">
        <f t="shared" si="0"/>
        <v>19</v>
      </c>
      <c r="H20" s="246" t="e">
        <f>INDEX(Table1[ชื่อครู],MATCH(Table1[[#This Row],[F2]],Table1[F1],0))</f>
        <v>#N/A</v>
      </c>
    </row>
    <row r="21" spans="4:8" ht="15.75" customHeight="1">
      <c r="D21" s="247" t="s">
        <v>390</v>
      </c>
      <c r="E21" s="246" t="s">
        <v>361</v>
      </c>
      <c r="F21" s="256">
        <f>IF(ISNUMBER(SEARCH(บันทึกข้อความ!$Q$11,Table1[[#This Row],[ชื่อครู]])),MAX($F$1:F20)+1,0)</f>
        <v>0</v>
      </c>
      <c r="G21" s="256">
        <f t="shared" si="0"/>
        <v>20</v>
      </c>
      <c r="H21" s="246" t="e">
        <f>INDEX(Table1[ชื่อครู],MATCH(Table1[[#This Row],[F2]],Table1[F1],0))</f>
        <v>#N/A</v>
      </c>
    </row>
    <row r="22" spans="4:8" ht="15.75" customHeight="1">
      <c r="D22" s="247" t="s">
        <v>391</v>
      </c>
      <c r="E22" s="259" t="s">
        <v>364</v>
      </c>
      <c r="F22" s="256">
        <f>IF(ISNUMBER(SEARCH(บันทึกข้อความ!$Q$11,Table1[[#This Row],[ชื่อครู]])),MAX($F$1:F21)+1,0)</f>
        <v>0</v>
      </c>
      <c r="G22" s="256">
        <f t="shared" si="0"/>
        <v>21</v>
      </c>
      <c r="H22" s="246" t="e">
        <f>INDEX(Table1[ชื่อครู],MATCH(Table1[[#This Row],[F2]],Table1[F1],0))</f>
        <v>#N/A</v>
      </c>
    </row>
    <row r="23" spans="4:8" ht="15.75" customHeight="1">
      <c r="D23" s="247" t="s">
        <v>392</v>
      </c>
      <c r="E23" s="246" t="s">
        <v>365</v>
      </c>
      <c r="F23" s="256">
        <f>IF(ISNUMBER(SEARCH(บันทึกข้อความ!$Q$11,Table1[[#This Row],[ชื่อครู]])),MAX($F$1:F22)+1,0)</f>
        <v>0</v>
      </c>
      <c r="G23" s="256">
        <f t="shared" si="0"/>
        <v>22</v>
      </c>
      <c r="H23" s="246" t="e">
        <f>INDEX(Table1[ชื่อครู],MATCH(Table1[[#This Row],[F2]],Table1[F1],0))</f>
        <v>#N/A</v>
      </c>
    </row>
    <row r="24" spans="4:8" ht="15.75" customHeight="1">
      <c r="D24" s="247" t="s">
        <v>393</v>
      </c>
      <c r="E24" s="259" t="s">
        <v>367</v>
      </c>
      <c r="F24" s="256">
        <f>IF(ISNUMBER(SEARCH(บันทึกข้อความ!$Q$11,Table1[[#This Row],[ชื่อครู]])),MAX($F$1:F23)+1,0)</f>
        <v>0</v>
      </c>
      <c r="G24" s="256">
        <f t="shared" si="0"/>
        <v>23</v>
      </c>
      <c r="H24" s="246" t="e">
        <f>INDEX(Table1[ชื่อครู],MATCH(Table1[[#This Row],[F2]],Table1[F1],0))</f>
        <v>#N/A</v>
      </c>
    </row>
    <row r="25" spans="4:8" ht="15.75" customHeight="1">
      <c r="D25" s="247" t="s">
        <v>394</v>
      </c>
      <c r="E25" s="246" t="s">
        <v>368</v>
      </c>
      <c r="F25" s="256">
        <f>IF(ISNUMBER(SEARCH(บันทึกข้อความ!$Q$11,Table1[[#This Row],[ชื่อครู]])),MAX($F$1:F24)+1,0)</f>
        <v>0</v>
      </c>
      <c r="G25" s="256">
        <f t="shared" si="0"/>
        <v>24</v>
      </c>
      <c r="H25" s="246" t="e">
        <f>INDEX(Table1[ชื่อครู],MATCH(Table1[[#This Row],[F2]],Table1[F1],0))</f>
        <v>#N/A</v>
      </c>
    </row>
    <row r="26" spans="4:8" ht="15.75" customHeight="1">
      <c r="D26" s="247" t="s">
        <v>395</v>
      </c>
      <c r="E26" s="259" t="s">
        <v>369</v>
      </c>
      <c r="F26" s="256">
        <f>IF(ISNUMBER(SEARCH(บันทึกข้อความ!$Q$11,Table1[[#This Row],[ชื่อครู]])),MAX($F$1:F25)+1,0)</f>
        <v>0</v>
      </c>
      <c r="G26" s="256">
        <f t="shared" si="0"/>
        <v>25</v>
      </c>
      <c r="H26" s="246" t="e">
        <f>INDEX(Table1[ชื่อครู],MATCH(Table1[[#This Row],[F2]],Table1[F1],0))</f>
        <v>#N/A</v>
      </c>
    </row>
    <row r="27" spans="4:8" ht="15.75" customHeight="1">
      <c r="D27" s="247" t="s">
        <v>396</v>
      </c>
      <c r="E27" s="246" t="s">
        <v>370</v>
      </c>
      <c r="F27" s="256">
        <f>IF(ISNUMBER(SEARCH(บันทึกข้อความ!$Q$11,Table1[[#This Row],[ชื่อครู]])),MAX($F$1:F26)+1,0)</f>
        <v>0</v>
      </c>
      <c r="G27" s="256">
        <f t="shared" si="0"/>
        <v>26</v>
      </c>
      <c r="H27" s="246" t="e">
        <f>INDEX(Table1[ชื่อครู],MATCH(Table1[[#This Row],[F2]],Table1[F1],0))</f>
        <v>#N/A</v>
      </c>
    </row>
    <row r="28" spans="4:8" ht="15.75" customHeight="1">
      <c r="D28" s="247" t="s">
        <v>397</v>
      </c>
      <c r="E28" s="259" t="s">
        <v>378</v>
      </c>
      <c r="F28" s="256">
        <f>IF(ISNUMBER(SEARCH(บันทึกข้อความ!$Q$11,Table1[[#This Row],[ชื่อครู]])),MAX($F$1:F27)+1,0)</f>
        <v>0</v>
      </c>
      <c r="G28" s="256">
        <f t="shared" si="0"/>
        <v>27</v>
      </c>
      <c r="H28" s="246" t="e">
        <f>INDEX(Table1[ชื่อครู],MATCH(Table1[[#This Row],[F2]],Table1[F1],0))</f>
        <v>#N/A</v>
      </c>
    </row>
    <row r="29" spans="4:8" ht="15.75" customHeight="1">
      <c r="D29" s="247" t="s">
        <v>398</v>
      </c>
      <c r="E29" s="246" t="s">
        <v>379</v>
      </c>
      <c r="F29" s="256">
        <f>IF(ISNUMBER(SEARCH(บันทึกข้อความ!$Q$11,Table1[[#This Row],[ชื่อครู]])),MAX($F$1:F28)+1,0)</f>
        <v>0</v>
      </c>
      <c r="G29" s="256">
        <f t="shared" si="0"/>
        <v>28</v>
      </c>
      <c r="H29" s="246" t="e">
        <f>INDEX(Table1[ชื่อครู],MATCH(Table1[[#This Row],[F2]],Table1[F1],0))</f>
        <v>#N/A</v>
      </c>
    </row>
    <row r="30" spans="4:8" ht="15.75" customHeight="1">
      <c r="D30" s="247" t="s">
        <v>417</v>
      </c>
      <c r="E30" s="259" t="s">
        <v>380</v>
      </c>
      <c r="F30" s="256">
        <f>IF(ISNUMBER(SEARCH(บันทึกข้อความ!$Q$11,Table1[[#This Row],[ชื่อครู]])),MAX($F$1:F29)+1,0)</f>
        <v>0</v>
      </c>
      <c r="G30" s="256">
        <f t="shared" si="0"/>
        <v>29</v>
      </c>
      <c r="H30" s="246" t="e">
        <f>INDEX(Table1[ชื่อครู],MATCH(Table1[[#This Row],[F2]],Table1[F1],0))</f>
        <v>#N/A</v>
      </c>
    </row>
    <row r="31" spans="4:8" ht="15.75" customHeight="1">
      <c r="D31" s="247" t="s">
        <v>418</v>
      </c>
      <c r="E31" s="246" t="s">
        <v>381</v>
      </c>
      <c r="F31" s="256">
        <f>IF(ISNUMBER(SEARCH(บันทึกข้อความ!$Q$11,Table1[[#This Row],[ชื่อครู]])),MAX($F$1:F30)+1,0)</f>
        <v>0</v>
      </c>
      <c r="G31" s="256">
        <f t="shared" si="0"/>
        <v>30</v>
      </c>
      <c r="H31" s="246" t="e">
        <f>INDEX(Table1[ชื่อครู],MATCH(Table1[[#This Row],[F2]],Table1[F1],0))</f>
        <v>#N/A</v>
      </c>
    </row>
    <row r="32" spans="4:8" ht="15.75" customHeight="1">
      <c r="D32" s="247" t="s">
        <v>419</v>
      </c>
      <c r="E32" s="259" t="s">
        <v>382</v>
      </c>
      <c r="F32" s="256">
        <f>IF(ISNUMBER(SEARCH(บันทึกข้อความ!$Q$11,Table1[[#This Row],[ชื่อครู]])),MAX($F$1:F31)+1,0)</f>
        <v>0</v>
      </c>
      <c r="G32" s="256">
        <f t="shared" si="0"/>
        <v>31</v>
      </c>
      <c r="H32" s="246" t="e">
        <f>INDEX(Table1[ชื่อครู],MATCH(Table1[[#This Row],[F2]],Table1[F1],0))</f>
        <v>#N/A</v>
      </c>
    </row>
    <row r="33" spans="4:8" ht="15.75" customHeight="1">
      <c r="D33" s="247" t="s">
        <v>420</v>
      </c>
      <c r="E33" s="246" t="s">
        <v>383</v>
      </c>
      <c r="F33" s="256">
        <f>IF(ISNUMBER(SEARCH(บันทึกข้อความ!$Q$11,Table1[[#This Row],[ชื่อครู]])),MAX($F$1:F32)+1,0)</f>
        <v>0</v>
      </c>
      <c r="G33" s="256">
        <f t="shared" si="0"/>
        <v>32</v>
      </c>
      <c r="H33" s="246" t="e">
        <f>INDEX(Table1[ชื่อครู],MATCH(Table1[[#This Row],[F2]],Table1[F1],0))</f>
        <v>#N/A</v>
      </c>
    </row>
    <row r="34" spans="4:8" ht="15.75" customHeight="1">
      <c r="D34" s="247" t="s">
        <v>422</v>
      </c>
      <c r="E34" s="259" t="s">
        <v>384</v>
      </c>
      <c r="F34" s="256">
        <f>IF(ISNUMBER(SEARCH(บันทึกข้อความ!$Q$11,Table1[[#This Row],[ชื่อครู]])),MAX($F$1:F33)+1,0)</f>
        <v>0</v>
      </c>
      <c r="G34" s="256">
        <f t="shared" ref="G34:G65" si="1">ROW()-1</f>
        <v>33</v>
      </c>
      <c r="H34" s="246" t="e">
        <f>INDEX(Table1[ชื่อครู],MATCH(Table1[[#This Row],[F2]],Table1[F1],0))</f>
        <v>#N/A</v>
      </c>
    </row>
    <row r="35" spans="4:8" ht="15.75" customHeight="1">
      <c r="D35" s="247" t="s">
        <v>423</v>
      </c>
      <c r="E35" s="246" t="s">
        <v>385</v>
      </c>
      <c r="F35" s="256">
        <f>IF(ISNUMBER(SEARCH(บันทึกข้อความ!$Q$11,Table1[[#This Row],[ชื่อครู]])),MAX($F$1:F34)+1,0)</f>
        <v>0</v>
      </c>
      <c r="G35" s="256">
        <f t="shared" si="1"/>
        <v>34</v>
      </c>
      <c r="H35" s="246" t="e">
        <f>INDEX(Table1[ชื่อครู],MATCH(Table1[[#This Row],[F2]],Table1[F1],0))</f>
        <v>#N/A</v>
      </c>
    </row>
    <row r="36" spans="4:8" ht="15.75" customHeight="1">
      <c r="D36" s="247" t="s">
        <v>424</v>
      </c>
      <c r="E36" s="259" t="s">
        <v>386</v>
      </c>
      <c r="F36" s="256">
        <f>IF(ISNUMBER(SEARCH(บันทึกข้อความ!$Q$11,Table1[[#This Row],[ชื่อครู]])),MAX($F$1:F35)+1,0)</f>
        <v>0</v>
      </c>
      <c r="G36" s="256">
        <f t="shared" si="1"/>
        <v>35</v>
      </c>
      <c r="H36" s="246" t="e">
        <f>INDEX(Table1[ชื่อครู],MATCH(Table1[[#This Row],[F2]],Table1[F1],0))</f>
        <v>#N/A</v>
      </c>
    </row>
    <row r="37" spans="4:8" ht="15.75" customHeight="1">
      <c r="D37" s="247" t="s">
        <v>425</v>
      </c>
      <c r="E37" s="246" t="s">
        <v>387</v>
      </c>
      <c r="F37" s="256">
        <f>IF(ISNUMBER(SEARCH(บันทึกข้อความ!$Q$11,Table1[[#This Row],[ชื่อครู]])),MAX($F$1:F36)+1,0)</f>
        <v>0</v>
      </c>
      <c r="G37" s="256">
        <f t="shared" si="1"/>
        <v>36</v>
      </c>
      <c r="H37" s="246" t="e">
        <f>INDEX(Table1[ชื่อครู],MATCH(Table1[[#This Row],[F2]],Table1[F1],0))</f>
        <v>#N/A</v>
      </c>
    </row>
    <row r="38" spans="4:8" ht="15.75" customHeight="1">
      <c r="D38" s="247" t="s">
        <v>426</v>
      </c>
      <c r="E38" s="259" t="s">
        <v>388</v>
      </c>
      <c r="F38" s="256">
        <f>IF(ISNUMBER(SEARCH(บันทึกข้อความ!$Q$11,Table1[[#This Row],[ชื่อครู]])),MAX($F$1:F37)+1,0)</f>
        <v>0</v>
      </c>
      <c r="G38" s="256">
        <f t="shared" si="1"/>
        <v>37</v>
      </c>
      <c r="H38" s="246" t="e">
        <f>INDEX(Table1[ชื่อครู],MATCH(Table1[[#This Row],[F2]],Table1[F1],0))</f>
        <v>#N/A</v>
      </c>
    </row>
    <row r="39" spans="4:8" ht="15.75" customHeight="1">
      <c r="D39" s="247" t="s">
        <v>428</v>
      </c>
      <c r="E39" s="246" t="s">
        <v>389</v>
      </c>
      <c r="F39" s="256">
        <f>IF(ISNUMBER(SEARCH(บันทึกข้อความ!$Q$11,Table1[[#This Row],[ชื่อครู]])),MAX($F$1:F38)+1,0)</f>
        <v>0</v>
      </c>
      <c r="G39" s="256">
        <f t="shared" si="1"/>
        <v>38</v>
      </c>
      <c r="H39" s="246" t="e">
        <f>INDEX(Table1[ชื่อครู],MATCH(Table1[[#This Row],[F2]],Table1[F1],0))</f>
        <v>#N/A</v>
      </c>
    </row>
    <row r="40" spans="4:8" ht="15.75" customHeight="1">
      <c r="D40" s="247" t="s">
        <v>430</v>
      </c>
      <c r="E40" s="259" t="s">
        <v>399</v>
      </c>
      <c r="F40" s="256">
        <f>IF(ISNUMBER(SEARCH(บันทึกข้อความ!$Q$11,Table1[[#This Row],[ชื่อครู]])),MAX($F$1:F39)+1,0)</f>
        <v>0</v>
      </c>
      <c r="G40" s="256">
        <f t="shared" si="1"/>
        <v>39</v>
      </c>
      <c r="H40" s="246" t="e">
        <f>INDEX(Table1[ชื่อครู],MATCH(Table1[[#This Row],[F2]],Table1[F1],0))</f>
        <v>#N/A</v>
      </c>
    </row>
    <row r="41" spans="4:8" ht="15.75" customHeight="1">
      <c r="D41" s="247" t="s">
        <v>431</v>
      </c>
      <c r="E41" s="246" t="s">
        <v>400</v>
      </c>
      <c r="F41" s="256">
        <f>IF(ISNUMBER(SEARCH(บันทึกข้อความ!$Q$11,Table1[[#This Row],[ชื่อครู]])),MAX($F$1:F40)+1,0)</f>
        <v>0</v>
      </c>
      <c r="G41" s="256">
        <f t="shared" si="1"/>
        <v>40</v>
      </c>
      <c r="H41" s="246" t="e">
        <f>INDEX(Table1[ชื่อครู],MATCH(Table1[[#This Row],[F2]],Table1[F1],0))</f>
        <v>#N/A</v>
      </c>
    </row>
    <row r="42" spans="4:8" ht="15.75" customHeight="1">
      <c r="D42" s="247" t="s">
        <v>432</v>
      </c>
      <c r="E42" s="259" t="s">
        <v>401</v>
      </c>
      <c r="F42" s="256">
        <f>IF(ISNUMBER(SEARCH(บันทึกข้อความ!$Q$11,Table1[[#This Row],[ชื่อครู]])),MAX($F$1:F41)+1,0)</f>
        <v>0</v>
      </c>
      <c r="G42" s="256">
        <f t="shared" si="1"/>
        <v>41</v>
      </c>
      <c r="H42" s="246" t="e">
        <f>INDEX(Table1[ชื่อครู],MATCH(Table1[[#This Row],[F2]],Table1[F1],0))</f>
        <v>#N/A</v>
      </c>
    </row>
    <row r="43" spans="4:8" ht="15.75" customHeight="1">
      <c r="D43" s="247" t="s">
        <v>433</v>
      </c>
      <c r="E43" s="246" t="s">
        <v>402</v>
      </c>
      <c r="F43" s="256">
        <f>IF(ISNUMBER(SEARCH(บันทึกข้อความ!$Q$11,Table1[[#This Row],[ชื่อครู]])),MAX($F$1:F42)+1,0)</f>
        <v>0</v>
      </c>
      <c r="G43" s="256">
        <f t="shared" si="1"/>
        <v>42</v>
      </c>
      <c r="H43" s="246" t="e">
        <f>INDEX(Table1[ชื่อครู],MATCH(Table1[[#This Row],[F2]],Table1[F1],0))</f>
        <v>#N/A</v>
      </c>
    </row>
    <row r="44" spans="4:8" ht="15.75" customHeight="1">
      <c r="D44" s="247" t="s">
        <v>434</v>
      </c>
      <c r="E44" s="259" t="s">
        <v>403</v>
      </c>
      <c r="F44" s="256">
        <f>IF(ISNUMBER(SEARCH(บันทึกข้อความ!$Q$11,Table1[[#This Row],[ชื่อครู]])),MAX($F$1:F43)+1,0)</f>
        <v>0</v>
      </c>
      <c r="G44" s="256">
        <f t="shared" si="1"/>
        <v>43</v>
      </c>
      <c r="H44" s="246" t="e">
        <f>INDEX(Table1[ชื่อครู],MATCH(Table1[[#This Row],[F2]],Table1[F1],0))</f>
        <v>#N/A</v>
      </c>
    </row>
    <row r="45" spans="4:8" ht="15.75" customHeight="1">
      <c r="D45" s="247" t="s">
        <v>435</v>
      </c>
      <c r="E45" s="246" t="s">
        <v>404</v>
      </c>
      <c r="F45" s="256">
        <f>IF(ISNUMBER(SEARCH(บันทึกข้อความ!$Q$11,Table1[[#This Row],[ชื่อครู]])),MAX($F$1:F44)+1,0)</f>
        <v>0</v>
      </c>
      <c r="G45" s="256">
        <f t="shared" si="1"/>
        <v>44</v>
      </c>
      <c r="H45" s="246" t="e">
        <f>INDEX(Table1[ชื่อครู],MATCH(Table1[[#This Row],[F2]],Table1[F1],0))</f>
        <v>#N/A</v>
      </c>
    </row>
    <row r="46" spans="4:8" ht="15.75" customHeight="1">
      <c r="D46" s="247" t="s">
        <v>437</v>
      </c>
      <c r="E46" s="259" t="s">
        <v>405</v>
      </c>
      <c r="F46" s="256">
        <f>IF(ISNUMBER(SEARCH(บันทึกข้อความ!$Q$11,Table1[[#This Row],[ชื่อครู]])),MAX($F$1:F45)+1,0)</f>
        <v>0</v>
      </c>
      <c r="G46" s="256">
        <f t="shared" si="1"/>
        <v>45</v>
      </c>
      <c r="H46" s="246" t="e">
        <f>INDEX(Table1[ชื่อครู],MATCH(Table1[[#This Row],[F2]],Table1[F1],0))</f>
        <v>#N/A</v>
      </c>
    </row>
    <row r="47" spans="4:8" ht="15.75" customHeight="1">
      <c r="D47" s="247" t="s">
        <v>438</v>
      </c>
      <c r="E47" s="246" t="s">
        <v>406</v>
      </c>
      <c r="F47" s="256">
        <f>IF(ISNUMBER(SEARCH(บันทึกข้อความ!$Q$11,Table1[[#This Row],[ชื่อครู]])),MAX($F$1:F46)+1,0)</f>
        <v>0</v>
      </c>
      <c r="G47" s="256">
        <f t="shared" si="1"/>
        <v>46</v>
      </c>
      <c r="H47" s="246" t="e">
        <f>INDEX(Table1[ชื่อครู],MATCH(Table1[[#This Row],[F2]],Table1[F1],0))</f>
        <v>#N/A</v>
      </c>
    </row>
    <row r="48" spans="4:8" ht="15.75" customHeight="1">
      <c r="D48" s="247" t="s">
        <v>439</v>
      </c>
      <c r="E48" s="259" t="s">
        <v>407</v>
      </c>
      <c r="F48" s="256">
        <f>IF(ISNUMBER(SEARCH(บันทึกข้อความ!$Q$11,Table1[[#This Row],[ชื่อครู]])),MAX($F$1:F47)+1,0)</f>
        <v>0</v>
      </c>
      <c r="G48" s="256">
        <f t="shared" si="1"/>
        <v>47</v>
      </c>
      <c r="H48" s="246" t="e">
        <f>INDEX(Table1[ชื่อครู],MATCH(Table1[[#This Row],[F2]],Table1[F1],0))</f>
        <v>#N/A</v>
      </c>
    </row>
    <row r="49" spans="4:8" ht="15.75" customHeight="1">
      <c r="D49" s="247" t="s">
        <v>440</v>
      </c>
      <c r="E49" s="246" t="s">
        <v>408</v>
      </c>
      <c r="F49" s="256">
        <f>IF(ISNUMBER(SEARCH(บันทึกข้อความ!$Q$11,Table1[[#This Row],[ชื่อครู]])),MAX($F$1:F48)+1,0)</f>
        <v>0</v>
      </c>
      <c r="G49" s="256">
        <f t="shared" si="1"/>
        <v>48</v>
      </c>
      <c r="H49" s="246" t="e">
        <f>INDEX(Table1[ชื่อครู],MATCH(Table1[[#This Row],[F2]],Table1[F1],0))</f>
        <v>#N/A</v>
      </c>
    </row>
    <row r="50" spans="4:8" ht="15.75" customHeight="1">
      <c r="E50" s="259" t="s">
        <v>409</v>
      </c>
      <c r="F50" s="256">
        <f>IF(ISNUMBER(SEARCH(บันทึกข้อความ!$Q$11,Table1[[#This Row],[ชื่อครู]])),MAX($F$1:F49)+1,0)</f>
        <v>0</v>
      </c>
      <c r="G50" s="256">
        <f t="shared" si="1"/>
        <v>49</v>
      </c>
      <c r="H50" s="246" t="e">
        <f>INDEX(Table1[ชื่อครู],MATCH(Table1[[#This Row],[F2]],Table1[F1],0))</f>
        <v>#N/A</v>
      </c>
    </row>
    <row r="51" spans="4:8" ht="15.75" customHeight="1">
      <c r="E51" s="246" t="s">
        <v>410</v>
      </c>
      <c r="F51" s="256">
        <f>IF(ISNUMBER(SEARCH(บันทึกข้อความ!$Q$11,Table1[[#This Row],[ชื่อครู]])),MAX($F$1:F50)+1,0)</f>
        <v>0</v>
      </c>
      <c r="G51" s="256">
        <f t="shared" si="1"/>
        <v>50</v>
      </c>
      <c r="H51" s="246" t="e">
        <f>INDEX(Table1[ชื่อครู],MATCH(Table1[[#This Row],[F2]],Table1[F1],0))</f>
        <v>#N/A</v>
      </c>
    </row>
    <row r="52" spans="4:8" ht="15.75" customHeight="1">
      <c r="E52" s="259" t="s">
        <v>411</v>
      </c>
      <c r="F52" s="256">
        <f>IF(ISNUMBER(SEARCH(บันทึกข้อความ!$Q$11,Table1[[#This Row],[ชื่อครู]])),MAX($F$1:F51)+1,0)</f>
        <v>0</v>
      </c>
      <c r="G52" s="256">
        <f t="shared" si="1"/>
        <v>51</v>
      </c>
      <c r="H52" s="246" t="e">
        <f>INDEX(Table1[ชื่อครู],MATCH(Table1[[#This Row],[F2]],Table1[F1],0))</f>
        <v>#N/A</v>
      </c>
    </row>
    <row r="53" spans="4:8" ht="15.75" customHeight="1">
      <c r="E53" s="246" t="s">
        <v>412</v>
      </c>
      <c r="F53" s="256">
        <f>IF(ISNUMBER(SEARCH(บันทึกข้อความ!$Q$11,Table1[[#This Row],[ชื่อครู]])),MAX($F$1:F52)+1,0)</f>
        <v>0</v>
      </c>
      <c r="G53" s="256">
        <f t="shared" si="1"/>
        <v>52</v>
      </c>
      <c r="H53" s="246" t="e">
        <f>INDEX(Table1[ชื่อครู],MATCH(Table1[[#This Row],[F2]],Table1[F1],0))</f>
        <v>#N/A</v>
      </c>
    </row>
    <row r="54" spans="4:8" ht="15.75" customHeight="1">
      <c r="E54" s="259" t="s">
        <v>413</v>
      </c>
      <c r="F54" s="256">
        <f>IF(ISNUMBER(SEARCH(บันทึกข้อความ!$Q$11,Table1[[#This Row],[ชื่อครู]])),MAX($F$1:F53)+1,0)</f>
        <v>0</v>
      </c>
      <c r="G54" s="256">
        <f t="shared" si="1"/>
        <v>53</v>
      </c>
      <c r="H54" s="246" t="e">
        <f>INDEX(Table1[ชื่อครู],MATCH(Table1[[#This Row],[F2]],Table1[F1],0))</f>
        <v>#N/A</v>
      </c>
    </row>
    <row r="55" spans="4:8" ht="15.75" customHeight="1">
      <c r="E55" s="246" t="s">
        <v>414</v>
      </c>
      <c r="F55" s="256">
        <f>IF(ISNUMBER(SEARCH(บันทึกข้อความ!$Q$11,Table1[[#This Row],[ชื่อครู]])),MAX($F$1:F54)+1,0)</f>
        <v>0</v>
      </c>
      <c r="G55" s="256">
        <f t="shared" si="1"/>
        <v>54</v>
      </c>
      <c r="H55" s="246" t="e">
        <f>INDEX(Table1[ชื่อครู],MATCH(Table1[[#This Row],[F2]],Table1[F1],0))</f>
        <v>#N/A</v>
      </c>
    </row>
    <row r="56" spans="4:8" ht="15.75" customHeight="1">
      <c r="E56" s="259" t="s">
        <v>415</v>
      </c>
      <c r="F56" s="256">
        <f>IF(ISNUMBER(SEARCH(บันทึกข้อความ!$Q$11,Table1[[#This Row],[ชื่อครู]])),MAX($F$1:F55)+1,0)</f>
        <v>0</v>
      </c>
      <c r="G56" s="256">
        <f t="shared" si="1"/>
        <v>55</v>
      </c>
      <c r="H56" s="246" t="e">
        <f>INDEX(Table1[ชื่อครู],MATCH(Table1[[#This Row],[F2]],Table1[F1],0))</f>
        <v>#N/A</v>
      </c>
    </row>
    <row r="57" spans="4:8" ht="15.75" customHeight="1">
      <c r="E57" s="246" t="s">
        <v>416</v>
      </c>
      <c r="F57" s="256">
        <f>IF(ISNUMBER(SEARCH(บันทึกข้อความ!$Q$11,Table1[[#This Row],[ชื่อครู]])),MAX($F$1:F56)+1,0)</f>
        <v>0</v>
      </c>
      <c r="G57" s="256">
        <f t="shared" si="1"/>
        <v>56</v>
      </c>
      <c r="H57" s="246" t="e">
        <f>INDEX(Table1[ชื่อครู],MATCH(Table1[[#This Row],[F2]],Table1[F1],0))</f>
        <v>#N/A</v>
      </c>
    </row>
    <row r="58" spans="4:8" ht="15.75" customHeight="1">
      <c r="E58" s="259" t="s">
        <v>319</v>
      </c>
      <c r="F58" s="256">
        <f>IF(ISNUMBER(SEARCH(บันทึกข้อความ!$Q$11,Table1[[#This Row],[ชื่อครู]])),MAX($F$1:F57)+1,0)</f>
        <v>0</v>
      </c>
      <c r="G58" s="256">
        <f t="shared" si="1"/>
        <v>57</v>
      </c>
      <c r="H58" s="246" t="e">
        <f>INDEX(Table1[ชื่อครู],MATCH(Table1[[#This Row],[F2]],Table1[F1],0))</f>
        <v>#N/A</v>
      </c>
    </row>
    <row r="59" spans="4:8" ht="15.75" customHeight="1">
      <c r="E59" s="259" t="s">
        <v>320</v>
      </c>
      <c r="F59" s="256">
        <f>IF(ISNUMBER(SEARCH(บันทึกข้อความ!$Q$11,Table1[[#This Row],[ชื่อครู]])),MAX($F$1:F58)+1,0)</f>
        <v>1</v>
      </c>
      <c r="G59" s="256">
        <f t="shared" si="1"/>
        <v>58</v>
      </c>
      <c r="H59" s="246" t="e">
        <f>INDEX(Table1[ชื่อครู],MATCH(Table1[[#This Row],[F2]],Table1[F1],0))</f>
        <v>#N/A</v>
      </c>
    </row>
    <row r="60" spans="4:8" ht="15.75" customHeight="1">
      <c r="E60" s="259" t="s">
        <v>321</v>
      </c>
      <c r="F60" s="256">
        <f>IF(ISNUMBER(SEARCH(บันทึกข้อความ!$Q$11,Table1[[#This Row],[ชื่อครู]])),MAX($F$1:F59)+1,0)</f>
        <v>0</v>
      </c>
      <c r="G60" s="256">
        <f t="shared" si="1"/>
        <v>59</v>
      </c>
      <c r="H60" s="246" t="e">
        <f>INDEX(Table1[ชื่อครู],MATCH(Table1[[#This Row],[F2]],Table1[F1],0))</f>
        <v>#N/A</v>
      </c>
    </row>
    <row r="61" spans="4:8" ht="15.75" customHeight="1">
      <c r="E61" s="259" t="s">
        <v>322</v>
      </c>
      <c r="F61" s="256">
        <f>IF(ISNUMBER(SEARCH(บันทึกข้อความ!$Q$11,Table1[[#This Row],[ชื่อครู]])),MAX($F$1:F60)+1,0)</f>
        <v>0</v>
      </c>
      <c r="G61" s="256">
        <f t="shared" si="1"/>
        <v>60</v>
      </c>
      <c r="H61" s="246" t="e">
        <f>INDEX(Table1[ชื่อครู],MATCH(Table1[[#This Row],[F2]],Table1[F1],0))</f>
        <v>#N/A</v>
      </c>
    </row>
    <row r="62" spans="4:8" ht="15.75" customHeight="1">
      <c r="E62" s="259" t="s">
        <v>421</v>
      </c>
      <c r="F62" s="256">
        <f>IF(ISNUMBER(SEARCH(บันทึกข้อความ!$Q$11,Table1[[#This Row],[ชื่อครู]])),MAX($F$1:F61)+1,0)</f>
        <v>0</v>
      </c>
      <c r="G62" s="256">
        <f t="shared" si="1"/>
        <v>61</v>
      </c>
      <c r="H62" s="246" t="e">
        <f>INDEX(Table1[ชื่อครู],MATCH(Table1[[#This Row],[F2]],Table1[F1],0))</f>
        <v>#N/A</v>
      </c>
    </row>
    <row r="63" spans="4:8" ht="15.75" customHeight="1">
      <c r="E63" s="246" t="s">
        <v>452</v>
      </c>
      <c r="F63" s="256">
        <f>IF(ISNUMBER(SEARCH(บันทึกข้อความ!$Q$11,Table1[[#This Row],[ชื่อครู]])),MAX($F$1:F62)+1,0)</f>
        <v>0</v>
      </c>
      <c r="G63" s="256">
        <f t="shared" si="1"/>
        <v>62</v>
      </c>
      <c r="H63" s="246" t="e">
        <f>INDEX(Table1[ชื่อครู],MATCH(Table1[[#This Row],[F2]],Table1[F1],0))</f>
        <v>#N/A</v>
      </c>
    </row>
    <row r="64" spans="4:8" ht="15.75" customHeight="1">
      <c r="E64" s="259" t="s">
        <v>323</v>
      </c>
      <c r="F64" s="256">
        <f>IF(ISNUMBER(SEARCH(บันทึกข้อความ!$Q$11,Table1[[#This Row],[ชื่อครู]])),MAX($F$1:F63)+1,0)</f>
        <v>0</v>
      </c>
      <c r="G64" s="256">
        <f t="shared" si="1"/>
        <v>63</v>
      </c>
      <c r="H64" s="246" t="e">
        <f>INDEX(Table1[ชื่อครู],MATCH(Table1[[#This Row],[F2]],Table1[F1],0))</f>
        <v>#N/A</v>
      </c>
    </row>
    <row r="65" spans="5:8" ht="15.75" customHeight="1">
      <c r="E65" s="259" t="s">
        <v>324</v>
      </c>
      <c r="F65" s="256">
        <f>IF(ISNUMBER(SEARCH(บันทึกข้อความ!$Q$11,Table1[[#This Row],[ชื่อครู]])),MAX($F$1:F64)+1,0)</f>
        <v>0</v>
      </c>
      <c r="G65" s="256">
        <f t="shared" si="1"/>
        <v>64</v>
      </c>
      <c r="H65" s="246" t="e">
        <f>INDEX(Table1[ชื่อครู],MATCH(Table1[[#This Row],[F2]],Table1[F1],0))</f>
        <v>#N/A</v>
      </c>
    </row>
    <row r="66" spans="5:8" ht="15.75" customHeight="1">
      <c r="E66" s="259" t="s">
        <v>325</v>
      </c>
      <c r="F66" s="256">
        <f>IF(ISNUMBER(SEARCH(บันทึกข้อความ!$Q$11,Table1[[#This Row],[ชื่อครู]])),MAX($F$1:F65)+1,0)</f>
        <v>0</v>
      </c>
      <c r="G66" s="256">
        <f t="shared" ref="G66:G77" si="2">ROW()-1</f>
        <v>65</v>
      </c>
      <c r="H66" s="246" t="e">
        <f>INDEX(Table1[ชื่อครู],MATCH(Table1[[#This Row],[F2]],Table1[F1],0))</f>
        <v>#N/A</v>
      </c>
    </row>
    <row r="67" spans="5:8" ht="15.75" customHeight="1">
      <c r="E67" s="259" t="s">
        <v>427</v>
      </c>
      <c r="F67" s="256">
        <f>IF(ISNUMBER(SEARCH(บันทึกข้อความ!$Q$11,Table1[[#This Row],[ชื่อครู]])),MAX($F$1:F66)+1,0)</f>
        <v>0</v>
      </c>
      <c r="G67" s="256">
        <f t="shared" si="2"/>
        <v>66</v>
      </c>
      <c r="H67" s="246" t="e">
        <f>INDEX(Table1[ชื่อครู],MATCH(Table1[[#This Row],[F2]],Table1[F1],0))</f>
        <v>#N/A</v>
      </c>
    </row>
    <row r="68" spans="5:8" ht="15.75" customHeight="1">
      <c r="E68" s="246" t="s">
        <v>451</v>
      </c>
      <c r="F68" s="256">
        <f>IF(ISNUMBER(SEARCH(บันทึกข้อความ!$Q$11,Table1[[#This Row],[ชื่อครู]])),MAX($F$1:F67)+1,0)</f>
        <v>0</v>
      </c>
      <c r="G68" s="256">
        <f t="shared" si="2"/>
        <v>67</v>
      </c>
      <c r="H68" s="246" t="e">
        <f>INDEX(Table1[ชื่อครู],MATCH(Table1[[#This Row],[F2]],Table1[F1],0))</f>
        <v>#N/A</v>
      </c>
    </row>
    <row r="69" spans="5:8" ht="15.75" customHeight="1">
      <c r="E69" s="259" t="s">
        <v>429</v>
      </c>
      <c r="F69" s="256">
        <f>IF(ISNUMBER(SEARCH(บันทึกข้อความ!$Q$11,Table1[[#This Row],[ชื่อครู]])),MAX($F$1:F68)+1,0)</f>
        <v>0</v>
      </c>
      <c r="G69" s="256">
        <f t="shared" si="2"/>
        <v>68</v>
      </c>
      <c r="H69" s="246" t="e">
        <f>INDEX(Table1[ชื่อครู],MATCH(Table1[[#This Row],[F2]],Table1[F1],0))</f>
        <v>#N/A</v>
      </c>
    </row>
    <row r="70" spans="5:8" ht="15.75" customHeight="1">
      <c r="E70" s="246" t="s">
        <v>453</v>
      </c>
      <c r="F70" s="256">
        <f>IF(ISNUMBER(SEARCH(บันทึกข้อความ!$Q$11,Table1[[#This Row],[ชื่อครู]])),MAX($F$1:F69)+1,0)</f>
        <v>0</v>
      </c>
      <c r="G70" s="256">
        <f t="shared" si="2"/>
        <v>69</v>
      </c>
      <c r="H70" s="246" t="e">
        <f>INDEX(Table1[ชื่อครู],MATCH(Table1[[#This Row],[F2]],Table1[F1],0))</f>
        <v>#N/A</v>
      </c>
    </row>
    <row r="71" spans="5:8" ht="15.75" customHeight="1">
      <c r="E71" s="259" t="s">
        <v>326</v>
      </c>
      <c r="F71" s="256">
        <f>IF(ISNUMBER(SEARCH(บันทึกข้อความ!$Q$11,Table1[[#This Row],[ชื่อครู]])),MAX($F$1:F70)+1,0)</f>
        <v>0</v>
      </c>
      <c r="G71" s="256">
        <f t="shared" si="2"/>
        <v>70</v>
      </c>
      <c r="H71" s="246" t="e">
        <f>INDEX(Table1[ชื่อครู],MATCH(Table1[[#This Row],[F2]],Table1[F1],0))</f>
        <v>#N/A</v>
      </c>
    </row>
    <row r="72" spans="5:8" ht="15.75" customHeight="1">
      <c r="E72" s="259" t="s">
        <v>327</v>
      </c>
      <c r="F72" s="256">
        <f>IF(ISNUMBER(SEARCH(บันทึกข้อความ!$Q$11,Table1[[#This Row],[ชื่อครู]])),MAX($F$1:F71)+1,0)</f>
        <v>0</v>
      </c>
      <c r="G72" s="256">
        <f t="shared" si="2"/>
        <v>71</v>
      </c>
      <c r="H72" s="246" t="e">
        <f>INDEX(Table1[ชื่อครู],MATCH(Table1[[#This Row],[F2]],Table1[F1],0))</f>
        <v>#N/A</v>
      </c>
    </row>
    <row r="73" spans="5:8" ht="15.75" customHeight="1">
      <c r="E73" s="259" t="s">
        <v>328</v>
      </c>
      <c r="F73" s="256">
        <f>IF(ISNUMBER(SEARCH(บันทึกข้อความ!$Q$11,Table1[[#This Row],[ชื่อครู]])),MAX($F$1:F72)+1,0)</f>
        <v>0</v>
      </c>
      <c r="G73" s="256">
        <f t="shared" si="2"/>
        <v>72</v>
      </c>
      <c r="H73" s="246" t="e">
        <f>INDEX(Table1[ชื่อครู],MATCH(Table1[[#This Row],[F2]],Table1[F1],0))</f>
        <v>#N/A</v>
      </c>
    </row>
    <row r="74" spans="5:8" ht="15.75" customHeight="1">
      <c r="E74" s="259" t="s">
        <v>329</v>
      </c>
      <c r="F74" s="256">
        <f>IF(ISNUMBER(SEARCH(บันทึกข้อความ!$Q$11,Table1[[#This Row],[ชื่อครู]])),MAX($F$1:F73)+1,0)</f>
        <v>0</v>
      </c>
      <c r="G74" s="256">
        <f t="shared" si="2"/>
        <v>73</v>
      </c>
      <c r="H74" s="246" t="e">
        <f>INDEX(Table1[ชื่อครู],MATCH(Table1[[#This Row],[F2]],Table1[F1],0))</f>
        <v>#N/A</v>
      </c>
    </row>
    <row r="75" spans="5:8" ht="15.75" customHeight="1">
      <c r="E75" s="259" t="s">
        <v>330</v>
      </c>
      <c r="F75" s="256">
        <f>IF(ISNUMBER(SEARCH(บันทึกข้อความ!$Q$11,Table1[[#This Row],[ชื่อครู]])),MAX($F$1:F74)+1,0)</f>
        <v>0</v>
      </c>
      <c r="G75" s="256">
        <f t="shared" si="2"/>
        <v>74</v>
      </c>
      <c r="H75" s="246" t="e">
        <f>INDEX(Table1[ชื่อครู],MATCH(Table1[[#This Row],[F2]],Table1[F1],0))</f>
        <v>#N/A</v>
      </c>
    </row>
    <row r="76" spans="5:8" ht="15.75" customHeight="1">
      <c r="E76" s="259" t="s">
        <v>436</v>
      </c>
      <c r="F76" s="256">
        <f>IF(ISNUMBER(SEARCH(บันทึกข้อความ!$Q$11,Table1[[#This Row],[ชื่อครู]])),MAX($F$1:F75)+1,0)</f>
        <v>0</v>
      </c>
      <c r="G76" s="256">
        <f t="shared" si="2"/>
        <v>75</v>
      </c>
      <c r="H76" s="246" t="e">
        <f>INDEX(Table1[ชื่อครู],MATCH(Table1[[#This Row],[F2]],Table1[F1],0))</f>
        <v>#N/A</v>
      </c>
    </row>
    <row r="77" spans="5:8" ht="15.75" customHeight="1">
      <c r="E77" s="246" t="s">
        <v>454</v>
      </c>
      <c r="F77" s="256">
        <f>IF(ISNUMBER(SEARCH(บันทึกข้อความ!$Q$11,Table1[[#This Row],[ชื่อครู]])),MAX($F$1:F76)+1,0)</f>
        <v>0</v>
      </c>
      <c r="G77" s="256">
        <f t="shared" si="2"/>
        <v>76</v>
      </c>
      <c r="H77" s="246" t="e">
        <f>INDEX(Table1[ชื่อครู],MATCH(Table1[[#This Row],[F2]],Table1[F1],0))</f>
        <v>#N/A</v>
      </c>
    </row>
    <row r="78" spans="5:8" ht="15.75" customHeight="1">
      <c r="E78" s="259" t="s">
        <v>331</v>
      </c>
      <c r="F78" s="256">
        <f>IF(ISNUMBER(SEARCH(บันทึกข้อความ!$Q$11,Table1[[#This Row],[ชื่อครู]])),MAX($F$1:F77)+1,0)</f>
        <v>0</v>
      </c>
      <c r="G78" s="256">
        <f>ROW()-1</f>
        <v>77</v>
      </c>
      <c r="H78" s="246" t="e">
        <f>INDEX(Table1[ชื่อครู],MATCH(Table1[[#This Row],[F2]],Table1[F1],0))</f>
        <v>#N/A</v>
      </c>
    </row>
    <row r="79" spans="5:8" ht="15.75" customHeight="1">
      <c r="E79" s="259" t="s">
        <v>332</v>
      </c>
      <c r="F79" s="256">
        <f>IF(ISNUMBER(SEARCH(บันทึกข้อความ!$Q$11,Table1[[#This Row],[ชื่อครู]])),MAX($F$1:F78)+1,0)</f>
        <v>0</v>
      </c>
      <c r="G79" s="256">
        <f t="shared" ref="G79:G82" si="3">ROW()-1</f>
        <v>78</v>
      </c>
      <c r="H79" s="246" t="e">
        <f>INDEX(Table1[ชื่อครู],MATCH(Table1[[#This Row],[F2]],Table1[F1],0))</f>
        <v>#N/A</v>
      </c>
    </row>
    <row r="80" spans="5:8" ht="15.75" customHeight="1">
      <c r="E80" s="259" t="s">
        <v>333</v>
      </c>
      <c r="F80" s="256">
        <f>IF(ISNUMBER(SEARCH(บันทึกข้อความ!$Q$11,Table1[[#This Row],[ชื่อครู]])),MAX($F$1:F79)+1,0)</f>
        <v>0</v>
      </c>
      <c r="G80" s="256">
        <f t="shared" si="3"/>
        <v>79</v>
      </c>
      <c r="H80" s="246" t="e">
        <f>INDEX(Table1[ชื่อครู],MATCH(Table1[[#This Row],[F2]],Table1[F1],0))</f>
        <v>#N/A</v>
      </c>
    </row>
    <row r="81" spans="5:8" ht="15.75" customHeight="1">
      <c r="E81" s="259" t="s">
        <v>441</v>
      </c>
      <c r="F81" s="256">
        <f>IF(ISNUMBER(SEARCH(บันทึกข้อความ!$Q$11,Table1[[#This Row],[ชื่อครู]])),MAX($F$1:F80)+1,0)</f>
        <v>0</v>
      </c>
      <c r="G81" s="256">
        <f t="shared" si="3"/>
        <v>80</v>
      </c>
      <c r="H81" s="246" t="e">
        <f>INDEX(Table1[ชื่อครู],MATCH(Table1[[#This Row],[F2]],Table1[F1],0))</f>
        <v>#N/A</v>
      </c>
    </row>
    <row r="82" spans="5:8" ht="15.75" customHeight="1">
      <c r="E82" s="246" t="s">
        <v>455</v>
      </c>
      <c r="F82" s="256">
        <f>IF(ISNUMBER(SEARCH(บันทึกข้อความ!$Q$11,Table1[[#This Row],[ชื่อครู]])),MAX($F$1:F81)+1,0)</f>
        <v>0</v>
      </c>
      <c r="G82" s="256">
        <f t="shared" si="3"/>
        <v>81</v>
      </c>
      <c r="H82" s="246" t="e">
        <f>INDEX(Table1[ชื่อครู],MATCH(Table1[[#This Row],[F2]],Table1[F1],0))</f>
        <v>#N/A</v>
      </c>
    </row>
    <row r="83" spans="5:8" ht="15.75" customHeight="1"/>
    <row r="84" spans="5:8" ht="15.75" customHeight="1"/>
    <row r="85" spans="5:8" ht="15.75" customHeight="1"/>
    <row r="86" spans="5:8" ht="15.75" customHeight="1"/>
    <row r="87" spans="5:8" ht="15.75" customHeight="1"/>
    <row r="88" spans="5:8" ht="15.75" customHeight="1"/>
    <row r="89" spans="5:8" ht="15.75" customHeight="1"/>
    <row r="90" spans="5:8" ht="15.75" customHeight="1"/>
    <row r="91" spans="5:8" ht="15.75" customHeight="1"/>
    <row r="92" spans="5:8" ht="15.75" customHeight="1"/>
    <row r="93" spans="5:8" ht="15.75" customHeight="1"/>
    <row r="94" spans="5:8" ht="15.75" customHeight="1"/>
    <row r="95" spans="5:8" ht="15.75" customHeight="1"/>
    <row r="96" spans="5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Consolidate/>
  <dataValidations count="3">
    <dataValidation type="list" allowBlank="1" showInputMessage="1" showErrorMessage="1" sqref="H23" xr:uid="{3483F2DF-4FC2-46CE-B6BF-C5D83ED01568}">
      <formula1>ระดับชั้น</formula1>
    </dataValidation>
    <dataValidation type="list" allowBlank="1" showInputMessage="1" showErrorMessage="1" sqref="I23" xr:uid="{E96DA55E-1262-4799-9B29-D1DD59B00411}">
      <formula1>INDIRECT($H$23)</formula1>
    </dataValidation>
    <dataValidation type="list" allowBlank="1" showInputMessage="1" sqref="J2 J8" xr:uid="{1A313854-40EE-4DE2-865C-5A20245571C3}">
      <formula1>OFFSET($H$2,0,0,COUNTIF(H:H,"*")-1,1)</formula1>
    </dataValidation>
  </dataValidations>
  <pageMargins left="0.7" right="0.7" top="0.75" bottom="0.75" header="0" footer="0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22" t="s">
        <v>32</v>
      </c>
      <c r="D1" s="423"/>
      <c r="E1" s="423"/>
      <c r="F1" s="423"/>
      <c r="G1" s="423"/>
      <c r="H1" s="423"/>
      <c r="I1" s="423"/>
      <c r="J1" s="423"/>
      <c r="K1" s="4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22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4/2 ปีการศึกษา 2567         </v>
      </c>
      <c r="D2" s="423"/>
      <c r="E2" s="423"/>
      <c r="F2" s="423"/>
      <c r="G2" s="423"/>
      <c r="H2" s="423"/>
      <c r="I2" s="423"/>
      <c r="J2" s="423"/>
      <c r="K2" s="4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11" t="s">
        <v>2</v>
      </c>
      <c r="B4" s="414" t="str">
        <f>สรุปผลสมรรถนะ!C4</f>
        <v>เลขประจำตัวนักเรียน</v>
      </c>
      <c r="C4" s="415" t="s">
        <v>31</v>
      </c>
      <c r="D4" s="401" t="s">
        <v>33</v>
      </c>
      <c r="E4" s="398"/>
      <c r="F4" s="398"/>
      <c r="G4" s="398"/>
      <c r="H4" s="398"/>
      <c r="I4" s="398"/>
      <c r="J4" s="398"/>
      <c r="K4" s="398"/>
      <c r="L4" s="399"/>
      <c r="M4" s="404" t="s">
        <v>34</v>
      </c>
      <c r="N4" s="398"/>
      <c r="O4" s="398"/>
      <c r="P4" s="398"/>
      <c r="Q4" s="398"/>
      <c r="R4" s="399"/>
      <c r="S4" s="397" t="s">
        <v>35</v>
      </c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9"/>
      <c r="AG4" s="435" t="s">
        <v>36</v>
      </c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9"/>
      <c r="AS4" s="436" t="s">
        <v>37</v>
      </c>
      <c r="AT4" s="398"/>
      <c r="AU4" s="398"/>
      <c r="AV4" s="398"/>
      <c r="AW4" s="398"/>
      <c r="AX4" s="398"/>
      <c r="AY4" s="398"/>
      <c r="AZ4" s="398"/>
      <c r="BA4" s="437" t="s">
        <v>93</v>
      </c>
      <c r="BB4" s="414" t="s">
        <v>19</v>
      </c>
      <c r="BC4" s="414" t="s">
        <v>39</v>
      </c>
      <c r="BD4" s="414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412"/>
      <c r="B5" s="412"/>
      <c r="C5" s="416"/>
      <c r="D5" s="406" t="s">
        <v>40</v>
      </c>
      <c r="E5" s="390"/>
      <c r="F5" s="390"/>
      <c r="G5" s="391"/>
      <c r="H5" s="407" t="s">
        <v>41</v>
      </c>
      <c r="I5" s="391"/>
      <c r="J5" s="408" t="s">
        <v>42</v>
      </c>
      <c r="K5" s="391"/>
      <c r="L5" s="5" t="s">
        <v>43</v>
      </c>
      <c r="M5" s="409" t="s">
        <v>40</v>
      </c>
      <c r="N5" s="390"/>
      <c r="O5" s="391"/>
      <c r="P5" s="405" t="s">
        <v>41</v>
      </c>
      <c r="Q5" s="390"/>
      <c r="R5" s="393"/>
      <c r="S5" s="410" t="s">
        <v>40</v>
      </c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1"/>
      <c r="AF5" s="6" t="s">
        <v>41</v>
      </c>
      <c r="AG5" s="7" t="s">
        <v>40</v>
      </c>
      <c r="AH5" s="389" t="s">
        <v>41</v>
      </c>
      <c r="AI5" s="390"/>
      <c r="AJ5" s="391"/>
      <c r="AK5" s="389" t="s">
        <v>42</v>
      </c>
      <c r="AL5" s="390"/>
      <c r="AM5" s="391"/>
      <c r="AN5" s="8" t="s">
        <v>43</v>
      </c>
      <c r="AO5" s="392" t="s">
        <v>44</v>
      </c>
      <c r="AP5" s="391"/>
      <c r="AQ5" s="392" t="s">
        <v>45</v>
      </c>
      <c r="AR5" s="393"/>
      <c r="AS5" s="394" t="s">
        <v>40</v>
      </c>
      <c r="AT5" s="390"/>
      <c r="AU5" s="390"/>
      <c r="AV5" s="391"/>
      <c r="AW5" s="438" t="s">
        <v>41</v>
      </c>
      <c r="AX5" s="390"/>
      <c r="AY5" s="390"/>
      <c r="AZ5" s="390"/>
      <c r="BA5" s="419"/>
      <c r="BB5" s="412"/>
      <c r="BC5" s="412"/>
      <c r="BD5" s="412"/>
      <c r="BE5" s="18"/>
      <c r="BF5" s="18"/>
      <c r="BG5" s="18"/>
      <c r="BH5" s="18"/>
      <c r="BI5" s="18"/>
      <c r="BJ5" s="18"/>
      <c r="BK5" s="18"/>
    </row>
    <row r="6" spans="1:63" ht="16.5" customHeight="1">
      <c r="A6" s="412"/>
      <c r="B6" s="412"/>
      <c r="C6" s="416"/>
      <c r="D6" s="402" t="s">
        <v>46</v>
      </c>
      <c r="E6" s="390"/>
      <c r="F6" s="390"/>
      <c r="G6" s="391"/>
      <c r="H6" s="403" t="s">
        <v>46</v>
      </c>
      <c r="I6" s="391"/>
      <c r="J6" s="403" t="s">
        <v>46</v>
      </c>
      <c r="K6" s="391"/>
      <c r="L6" s="9" t="s">
        <v>46</v>
      </c>
      <c r="M6" s="395" t="s">
        <v>46</v>
      </c>
      <c r="N6" s="390"/>
      <c r="O6" s="391"/>
      <c r="P6" s="396" t="s">
        <v>46</v>
      </c>
      <c r="Q6" s="390"/>
      <c r="R6" s="393"/>
      <c r="S6" s="400" t="s">
        <v>46</v>
      </c>
      <c r="T6" s="390"/>
      <c r="U6" s="390"/>
      <c r="V6" s="390"/>
      <c r="W6" s="390"/>
      <c r="X6" s="390"/>
      <c r="Y6" s="390"/>
      <c r="Z6" s="390"/>
      <c r="AA6" s="390"/>
      <c r="AB6" s="390"/>
      <c r="AC6" s="390"/>
      <c r="AD6" s="390"/>
      <c r="AE6" s="391"/>
      <c r="AF6" s="10" t="s">
        <v>46</v>
      </c>
      <c r="AG6" s="11" t="s">
        <v>46</v>
      </c>
      <c r="AH6" s="439" t="s">
        <v>46</v>
      </c>
      <c r="AI6" s="390"/>
      <c r="AJ6" s="391"/>
      <c r="AK6" s="439" t="s">
        <v>46</v>
      </c>
      <c r="AL6" s="390"/>
      <c r="AM6" s="391"/>
      <c r="AN6" s="12" t="s">
        <v>46</v>
      </c>
      <c r="AO6" s="439" t="s">
        <v>46</v>
      </c>
      <c r="AP6" s="391"/>
      <c r="AQ6" s="439" t="s">
        <v>46</v>
      </c>
      <c r="AR6" s="393"/>
      <c r="AS6" s="425" t="s">
        <v>46</v>
      </c>
      <c r="AT6" s="390"/>
      <c r="AU6" s="390"/>
      <c r="AV6" s="391"/>
      <c r="AW6" s="426" t="s">
        <v>46</v>
      </c>
      <c r="AX6" s="390"/>
      <c r="AY6" s="390"/>
      <c r="AZ6" s="390"/>
      <c r="BA6" s="419"/>
      <c r="BB6" s="412"/>
      <c r="BC6" s="412"/>
      <c r="BD6" s="412"/>
      <c r="BE6" s="18"/>
      <c r="BF6" s="18"/>
      <c r="BG6" s="18"/>
      <c r="BH6" s="18"/>
      <c r="BI6" s="18"/>
      <c r="BJ6" s="18"/>
      <c r="BK6" s="18"/>
    </row>
    <row r="7" spans="1:63" ht="15.75" customHeight="1">
      <c r="A7" s="412"/>
      <c r="B7" s="412"/>
      <c r="C7" s="416"/>
      <c r="D7" s="418" t="s">
        <v>47</v>
      </c>
      <c r="E7" s="421" t="s">
        <v>48</v>
      </c>
      <c r="F7" s="421" t="s">
        <v>49</v>
      </c>
      <c r="G7" s="421" t="s">
        <v>50</v>
      </c>
      <c r="H7" s="421" t="s">
        <v>51</v>
      </c>
      <c r="I7" s="421" t="s">
        <v>52</v>
      </c>
      <c r="J7" s="421" t="s">
        <v>53</v>
      </c>
      <c r="K7" s="421" t="s">
        <v>54</v>
      </c>
      <c r="L7" s="445" t="s">
        <v>55</v>
      </c>
      <c r="M7" s="446" t="s">
        <v>56</v>
      </c>
      <c r="N7" s="447" t="s">
        <v>57</v>
      </c>
      <c r="O7" s="447" t="s">
        <v>58</v>
      </c>
      <c r="P7" s="447" t="s">
        <v>59</v>
      </c>
      <c r="Q7" s="447" t="s">
        <v>60</v>
      </c>
      <c r="R7" s="450" t="s">
        <v>61</v>
      </c>
      <c r="S7" s="449" t="s">
        <v>62</v>
      </c>
      <c r="T7" s="390"/>
      <c r="U7" s="390"/>
      <c r="V7" s="390"/>
      <c r="W7" s="390"/>
      <c r="X7" s="390"/>
      <c r="Y7" s="390"/>
      <c r="Z7" s="391"/>
      <c r="AA7" s="441" t="s">
        <v>63</v>
      </c>
      <c r="AB7" s="443" t="s">
        <v>64</v>
      </c>
      <c r="AC7" s="390"/>
      <c r="AD7" s="391"/>
      <c r="AE7" s="441" t="s">
        <v>65</v>
      </c>
      <c r="AF7" s="442" t="s">
        <v>66</v>
      </c>
      <c r="AG7" s="440" t="s">
        <v>67</v>
      </c>
      <c r="AH7" s="424" t="s">
        <v>68</v>
      </c>
      <c r="AI7" s="424" t="s">
        <v>69</v>
      </c>
      <c r="AJ7" s="424" t="s">
        <v>70</v>
      </c>
      <c r="AK7" s="424" t="s">
        <v>71</v>
      </c>
      <c r="AL7" s="424" t="s">
        <v>72</v>
      </c>
      <c r="AM7" s="424" t="s">
        <v>73</v>
      </c>
      <c r="AN7" s="424" t="s">
        <v>74</v>
      </c>
      <c r="AO7" s="424" t="s">
        <v>75</v>
      </c>
      <c r="AP7" s="424" t="s">
        <v>76</v>
      </c>
      <c r="AQ7" s="424" t="s">
        <v>77</v>
      </c>
      <c r="AR7" s="427" t="s">
        <v>78</v>
      </c>
      <c r="AS7" s="430" t="s">
        <v>79</v>
      </c>
      <c r="AT7" s="431" t="s">
        <v>80</v>
      </c>
      <c r="AU7" s="431" t="s">
        <v>81</v>
      </c>
      <c r="AV7" s="431" t="s">
        <v>82</v>
      </c>
      <c r="AW7" s="431" t="s">
        <v>83</v>
      </c>
      <c r="AX7" s="431" t="s">
        <v>84</v>
      </c>
      <c r="AY7" s="431" t="s">
        <v>85</v>
      </c>
      <c r="AZ7" s="432" t="s">
        <v>86</v>
      </c>
      <c r="BA7" s="420"/>
      <c r="BB7" s="412"/>
      <c r="BC7" s="412"/>
      <c r="BD7" s="412"/>
      <c r="BE7" s="19"/>
      <c r="BF7" s="19"/>
      <c r="BG7" s="19"/>
      <c r="BH7" s="19"/>
      <c r="BI7" s="19"/>
      <c r="BJ7" s="19"/>
      <c r="BK7" s="19"/>
    </row>
    <row r="8" spans="1:63" ht="15.75" customHeight="1">
      <c r="A8" s="412"/>
      <c r="B8" s="412"/>
      <c r="C8" s="416"/>
      <c r="D8" s="419"/>
      <c r="E8" s="412"/>
      <c r="F8" s="412"/>
      <c r="G8" s="412"/>
      <c r="H8" s="412"/>
      <c r="I8" s="412"/>
      <c r="J8" s="412"/>
      <c r="K8" s="412"/>
      <c r="L8" s="428"/>
      <c r="M8" s="419"/>
      <c r="N8" s="412"/>
      <c r="O8" s="412"/>
      <c r="P8" s="412"/>
      <c r="Q8" s="412"/>
      <c r="R8" s="428"/>
      <c r="S8" s="448" t="s">
        <v>87</v>
      </c>
      <c r="T8" s="444" t="s">
        <v>88</v>
      </c>
      <c r="U8" s="444" t="s">
        <v>89</v>
      </c>
      <c r="V8" s="451" t="s">
        <v>90</v>
      </c>
      <c r="W8" s="390"/>
      <c r="X8" s="391"/>
      <c r="Y8" s="444" t="s">
        <v>91</v>
      </c>
      <c r="Z8" s="444" t="s">
        <v>92</v>
      </c>
      <c r="AA8" s="412"/>
      <c r="AB8" s="444" t="s">
        <v>87</v>
      </c>
      <c r="AC8" s="444" t="s">
        <v>88</v>
      </c>
      <c r="AD8" s="444" t="s">
        <v>89</v>
      </c>
      <c r="AE8" s="412"/>
      <c r="AF8" s="428"/>
      <c r="AG8" s="419"/>
      <c r="AH8" s="412"/>
      <c r="AI8" s="412"/>
      <c r="AJ8" s="412"/>
      <c r="AK8" s="412"/>
      <c r="AL8" s="412"/>
      <c r="AM8" s="412"/>
      <c r="AN8" s="412"/>
      <c r="AO8" s="412"/>
      <c r="AP8" s="412"/>
      <c r="AQ8" s="412"/>
      <c r="AR8" s="428"/>
      <c r="AS8" s="419"/>
      <c r="AT8" s="412"/>
      <c r="AU8" s="412"/>
      <c r="AV8" s="412"/>
      <c r="AW8" s="412"/>
      <c r="AX8" s="412"/>
      <c r="AY8" s="412"/>
      <c r="AZ8" s="416"/>
      <c r="BA8" s="433">
        <f>COUNT(D10:AZ10)*3</f>
        <v>0</v>
      </c>
      <c r="BB8" s="412"/>
      <c r="BC8" s="412"/>
      <c r="BD8" s="412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413"/>
      <c r="B9" s="413"/>
      <c r="C9" s="417"/>
      <c r="D9" s="420"/>
      <c r="E9" s="413"/>
      <c r="F9" s="413"/>
      <c r="G9" s="413"/>
      <c r="H9" s="413"/>
      <c r="I9" s="413"/>
      <c r="J9" s="413"/>
      <c r="K9" s="413"/>
      <c r="L9" s="429"/>
      <c r="M9" s="420"/>
      <c r="N9" s="413"/>
      <c r="O9" s="413"/>
      <c r="P9" s="413"/>
      <c r="Q9" s="413"/>
      <c r="R9" s="429"/>
      <c r="S9" s="420"/>
      <c r="T9" s="413"/>
      <c r="U9" s="413"/>
      <c r="V9" s="13">
        <v>4.0999999999999996</v>
      </c>
      <c r="W9" s="13">
        <v>4.2</v>
      </c>
      <c r="X9" s="13">
        <v>4.3</v>
      </c>
      <c r="Y9" s="413"/>
      <c r="Z9" s="413"/>
      <c r="AA9" s="413"/>
      <c r="AB9" s="413"/>
      <c r="AC9" s="413"/>
      <c r="AD9" s="413"/>
      <c r="AE9" s="413"/>
      <c r="AF9" s="429"/>
      <c r="AG9" s="420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29"/>
      <c r="AS9" s="420"/>
      <c r="AT9" s="413"/>
      <c r="AU9" s="413"/>
      <c r="AV9" s="413"/>
      <c r="AW9" s="413"/>
      <c r="AX9" s="413"/>
      <c r="AY9" s="413"/>
      <c r="AZ9" s="417"/>
      <c r="BA9" s="420"/>
      <c r="BB9" s="413"/>
      <c r="BC9" s="413"/>
      <c r="BD9" s="413"/>
      <c r="BE9" s="19"/>
      <c r="BF9" s="434" t="s">
        <v>96</v>
      </c>
      <c r="BG9" s="390"/>
      <c r="BH9" s="391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18574</v>
      </c>
      <c r="C10" s="15" t="str">
        <f>IF(นักเรียน!C6="","",นักเรียน!C6)</f>
        <v>นายอานนท์ คารมหวาน</v>
      </c>
      <c r="D10" s="31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18575</v>
      </c>
      <c r="C11" s="15" t="str">
        <f>IF(นักเรียน!C7="","",นักเรียน!C7)</f>
        <v>นายอานุภาพ  ปรีทรัพย์</v>
      </c>
      <c r="D11" s="31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18645</v>
      </c>
      <c r="C12" s="15" t="str">
        <f>IF(นักเรียน!C8="","",นักเรียน!C8)</f>
        <v>นายธนโชค ดอนประจง</v>
      </c>
      <c r="D12" s="31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18663</v>
      </c>
      <c r="C13" s="15" t="str">
        <f>IF(นักเรียน!C9="","",นักเรียน!C9)</f>
        <v>นางสาวปาณิสรา รองทอง</v>
      </c>
      <c r="D13" s="31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18671</v>
      </c>
      <c r="C14" s="15" t="str">
        <f>IF(นักเรียน!C10="","",นักเรียน!C10)</f>
        <v>นางสาววิลาวัลย์  จันทร์โรรุณ</v>
      </c>
      <c r="D14" s="31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18682</v>
      </c>
      <c r="C15" s="15" t="str">
        <f>IF(นักเรียน!C11="","",นักเรียน!C11)</f>
        <v>นายณัฐวุฒิ อุบลลา</v>
      </c>
      <c r="D15" s="31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18684</v>
      </c>
      <c r="C16" s="15" t="str">
        <f>IF(นักเรียน!C12="","",นักเรียน!C12)</f>
        <v>นายธนภัทร อุ่นสวิง</v>
      </c>
      <c r="D16" s="31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18716</v>
      </c>
      <c r="C17" s="15" t="str">
        <f>IF(นักเรียน!C13="","",นักเรียน!C13)</f>
        <v>นายปิญะพัฒน์  ฆารไสว</v>
      </c>
      <c r="D17" s="31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18730</v>
      </c>
      <c r="C18" s="15" t="str">
        <f>IF(นักเรียน!C14="","",นักเรียน!C14)</f>
        <v>นายอนุสรณ์ คำสถิต</v>
      </c>
      <c r="D18" s="31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18739</v>
      </c>
      <c r="C19" s="15" t="str">
        <f>IF(นักเรียน!C15="","",นักเรียน!C15)</f>
        <v>นางสาววรัทยา  หัสวงศ์</v>
      </c>
      <c r="D19" s="31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18758</v>
      </c>
      <c r="C20" s="15" t="str">
        <f>IF(นักเรียน!C16="","",นักเรียน!C16)</f>
        <v>นายภานุวัฒน์  กลางสวัสดิ์</v>
      </c>
      <c r="D20" s="31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18763</v>
      </c>
      <c r="C21" s="15" t="str">
        <f>IF(นักเรียน!C17="","",นักเรียน!C17)</f>
        <v>นายอภิชาติ ภารสุวรรณ์</v>
      </c>
      <c r="D21" s="31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18792</v>
      </c>
      <c r="C22" s="15" t="str">
        <f>IF(นักเรียน!C18="","",นักเรียน!C18)</f>
        <v>นายพรพิทักษ์  พิมพะสอน</v>
      </c>
      <c r="D22" s="31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18798</v>
      </c>
      <c r="C23" s="15" t="str">
        <f>IF(นักเรียน!C19="","",นักเรียน!C19)</f>
        <v>นายเสฏฐวุฒิ  ไชยนามล</v>
      </c>
      <c r="D23" s="31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18819</v>
      </c>
      <c r="C24" s="15" t="str">
        <f>IF(นักเรียน!C20="","",นักเรียน!C20)</f>
        <v>นายธีรวัฒน์  โนนทิง</v>
      </c>
      <c r="D24" s="31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18824</v>
      </c>
      <c r="C25" s="15" t="str">
        <f>IF(นักเรียน!C21="","",นักเรียน!C21)</f>
        <v>นายพีรพัฒน์ บรรณามล</v>
      </c>
      <c r="D25" s="31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18842</v>
      </c>
      <c r="C26" s="15" t="str">
        <f>IF(นักเรียน!C22="","",นักเรียน!C22)</f>
        <v>นางสาวสุภาภรณ์  เเสงฤทธิ์</v>
      </c>
      <c r="D26" s="31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18856</v>
      </c>
      <c r="C27" s="15" t="str">
        <f>IF(นักเรียน!C23="","",นักเรียน!C23)</f>
        <v>นายวงศกร  โยธาภักดี</v>
      </c>
      <c r="D27" s="31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19453</v>
      </c>
      <c r="C28" s="15" t="str">
        <f>IF(นักเรียน!C24="","",นักเรียน!C24)</f>
        <v>นายพัทรพล ศรีหามาตย์</v>
      </c>
      <c r="D28" s="31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19976</v>
      </c>
      <c r="C29" s="15" t="str">
        <f>IF(นักเรียน!C25="","",นักเรียน!C25)</f>
        <v>นางสาวสุนิดา ศรีวรรณา</v>
      </c>
      <c r="D29" s="31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20009</v>
      </c>
      <c r="C30" s="15" t="str">
        <f>IF(นักเรียน!C26="","",นักเรียน!C26)</f>
        <v>นางสาวเปรมมิกา พบวงศษา</v>
      </c>
      <c r="D30" s="31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20390</v>
      </c>
      <c r="C31" s="15" t="str">
        <f>IF(นักเรียน!C27="","",นักเรียน!C27)</f>
        <v>นางสาวณัฐชา กัลยานาม</v>
      </c>
      <c r="D31" s="31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20391</v>
      </c>
      <c r="C32" s="15" t="str">
        <f>IF(นักเรียน!C28="","",นักเรียน!C28)</f>
        <v>นางสาวประภาวิณี สิทธิจันทร์</v>
      </c>
      <c r="D32" s="31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20392</v>
      </c>
      <c r="C33" s="15" t="str">
        <f>IF(นักเรียน!C29="","",นักเรียน!C29)</f>
        <v>นางสาวปองขวัญ บัวน้อย</v>
      </c>
      <c r="D33" s="31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20393</v>
      </c>
      <c r="C34" s="15" t="str">
        <f>IF(นักเรียน!C30="","",นักเรียน!C30)</f>
        <v>นางสาวปิ่นแก้ว จันทรภู</v>
      </c>
      <c r="D34" s="31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20394</v>
      </c>
      <c r="C35" s="15" t="str">
        <f>IF(นักเรียน!C31="","",นักเรียน!C31)</f>
        <v>นางสาวพันภกา  ภูปรางค์</v>
      </c>
      <c r="D35" s="31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20395</v>
      </c>
      <c r="C36" s="15" t="str">
        <f>IF(นักเรียน!C32="","",นักเรียน!C32)</f>
        <v>นางสาวพิมลดา ภูแท่งแก้ว</v>
      </c>
      <c r="D36" s="31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20398</v>
      </c>
      <c r="C37" s="15" t="str">
        <f>IF(นักเรียน!C33="","",นักเรียน!C33)</f>
        <v>นางสาววิชุดาภรณ์ อุดมรัตน์</v>
      </c>
      <c r="D37" s="31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20399</v>
      </c>
      <c r="C38" s="15" t="str">
        <f>IF(นักเรียน!C34="","",นักเรียน!C34)</f>
        <v>นางสาวสุจิรา พิมพงษ์ต้อน</v>
      </c>
      <c r="D38" s="31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20433</v>
      </c>
      <c r="C39" s="15" t="str">
        <f>IF(นักเรียน!C35="","",นักเรียน!C35)</f>
        <v xml:space="preserve">นางสาวรุจาภา   ภูนิลวาลย์ </v>
      </c>
      <c r="D39" s="31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20445</v>
      </c>
      <c r="C40" s="15" t="str">
        <f>IF(นักเรียน!C36="","",นักเรียน!C36)</f>
        <v>นายคณพัฒน์ ขัติยะวงค์</v>
      </c>
      <c r="D40" s="31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>
        <f>IF(นักเรียน!B37="","",นักเรียน!B37)</f>
        <v>20450</v>
      </c>
      <c r="C41" s="15" t="str">
        <f>IF(นักเรียน!C37="","",นักเรียน!C37)</f>
        <v>นางสาวจิราภรณ์ กั้วมาลา</v>
      </c>
      <c r="D41" s="31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>
        <f>IF(นักเรียน!B38="","",นักเรียน!B38)</f>
        <v>20485</v>
      </c>
      <c r="C42" s="15" t="str">
        <f>IF(นักเรียน!C38="","",นักเรียน!C38)</f>
        <v>นางสาวอรดี ศรีวิเศษ</v>
      </c>
      <c r="D42" s="31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>
        <f t="shared" si="0"/>
        <v>0</v>
      </c>
      <c r="BB42" s="23">
        <f t="shared" si="1"/>
        <v>0</v>
      </c>
      <c r="BC42" s="24">
        <f t="shared" si="2"/>
        <v>0</v>
      </c>
      <c r="BD42" s="4" t="str">
        <f t="shared" si="3"/>
        <v>ปรับปรุง</v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>
        <f>IF(นักเรียน!B39="","",นักเรียน!B39)</f>
        <v>20486</v>
      </c>
      <c r="C43" s="15" t="str">
        <f>IF(นักเรียน!C39="","",นักเรียน!C39)</f>
        <v>นางสาวชลดา นาใจเย็น</v>
      </c>
      <c r="D43" s="31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>
        <f t="shared" si="0"/>
        <v>0</v>
      </c>
      <c r="BB43" s="23">
        <f t="shared" si="1"/>
        <v>0</v>
      </c>
      <c r="BC43" s="24">
        <f t="shared" si="2"/>
        <v>0</v>
      </c>
      <c r="BD43" s="4" t="str">
        <f t="shared" si="3"/>
        <v>ปรับปรุง</v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>
        <f>IF(นักเรียน!B40="","",นักเรียน!B40)</f>
        <v>20488</v>
      </c>
      <c r="C44" s="15" t="str">
        <f>IF(นักเรียน!C40="","",นักเรียน!C40)</f>
        <v>นายเบญจมินทร์ ดาบไธสง</v>
      </c>
      <c r="D44" s="31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>
        <f t="shared" si="0"/>
        <v>0</v>
      </c>
      <c r="BB44" s="23">
        <f t="shared" si="1"/>
        <v>0</v>
      </c>
      <c r="BC44" s="24">
        <f t="shared" si="2"/>
        <v>0</v>
      </c>
      <c r="BD44" s="4" t="str">
        <f t="shared" si="3"/>
        <v>ปรับปรุง</v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>
        <f>IF(นักเรียน!B41="","",นักเรียน!B41)</f>
        <v>20494</v>
      </c>
      <c r="C45" s="15" t="str">
        <f>IF(นักเรียน!C41="","",นักเรียน!C41)</f>
        <v>นางสาววนัชพร อารีเอื้อ</v>
      </c>
      <c r="D45" s="31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>
        <f t="shared" si="0"/>
        <v>0</v>
      </c>
      <c r="BB45" s="23">
        <f t="shared" si="1"/>
        <v>0</v>
      </c>
      <c r="BC45" s="24">
        <f t="shared" si="2"/>
        <v>0</v>
      </c>
      <c r="BD45" s="4" t="str">
        <f t="shared" si="3"/>
        <v>ปรับปรุง</v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1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1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1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1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1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1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1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1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1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  <mergeCell ref="AE7:AE9"/>
    <mergeCell ref="AF7:AF9"/>
    <mergeCell ref="AA7:AA9"/>
    <mergeCell ref="AB7:AD7"/>
    <mergeCell ref="AD8:AD9"/>
    <mergeCell ref="AB8:AB9"/>
    <mergeCell ref="AC8:AC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AJ7:AJ9"/>
    <mergeCell ref="AK7:AK9"/>
    <mergeCell ref="AL7:AL9"/>
    <mergeCell ref="AM7:AM9"/>
    <mergeCell ref="AN7:AN9"/>
    <mergeCell ref="C1:K1"/>
    <mergeCell ref="C2:K2"/>
    <mergeCell ref="G7:G9"/>
    <mergeCell ref="H7:H9"/>
    <mergeCell ref="I7:I9"/>
    <mergeCell ref="F7:F9"/>
    <mergeCell ref="J7:J9"/>
    <mergeCell ref="K7:K9"/>
    <mergeCell ref="A4:A9"/>
    <mergeCell ref="B4:B9"/>
    <mergeCell ref="C4:C9"/>
    <mergeCell ref="D7:D9"/>
    <mergeCell ref="E7:E9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H5:AJ5"/>
    <mergeCell ref="AK5:AM5"/>
    <mergeCell ref="AO5:AP5"/>
    <mergeCell ref="AQ5:AR5"/>
    <mergeCell ref="AS5:AV5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 xr:uid="{00000000-0002-0000-05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2"/>
      <c r="B1" s="33" t="s">
        <v>116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34"/>
      <c r="C2" s="34"/>
      <c r="D2" s="34"/>
      <c r="E2" s="34"/>
      <c r="F2" s="34"/>
      <c r="G2" s="34"/>
      <c r="H2" s="34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32"/>
      <c r="B3" s="35"/>
      <c r="C3" s="34"/>
      <c r="D3" s="34"/>
      <c r="E3" s="34"/>
      <c r="F3" s="34"/>
      <c r="G3" s="34"/>
      <c r="H3" s="34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6.25" customHeight="1">
      <c r="A4" s="32"/>
      <c r="B4" s="45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23"/>
      <c r="D4" s="423"/>
      <c r="E4" s="423"/>
      <c r="F4" s="423"/>
      <c r="G4" s="423"/>
      <c r="H4" s="423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0.25">
      <c r="A5" s="32"/>
      <c r="B5" s="453" t="str">
        <f>บันทึกข้อความ!Q9&amp;"  ปีการศึกษา "&amp;บันทึกข้อความ!Q10</f>
        <v>ชั้นมัธยมศึกษาปีที่ 4/2  ปีการศึกษา 2567</v>
      </c>
      <c r="C5" s="423"/>
      <c r="D5" s="423"/>
      <c r="E5" s="423"/>
      <c r="F5" s="423"/>
      <c r="G5" s="423"/>
      <c r="H5" s="42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1.5" customHeight="1">
      <c r="A6" s="32"/>
      <c r="B6" s="453" t="s">
        <v>117</v>
      </c>
      <c r="C6" s="423"/>
      <c r="D6" s="423"/>
      <c r="E6" s="423"/>
      <c r="F6" s="423"/>
      <c r="G6" s="423"/>
      <c r="H6" s="423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7.75" customHeight="1">
      <c r="A7" s="32"/>
      <c r="B7" s="36" t="s">
        <v>118</v>
      </c>
      <c r="C7" s="34"/>
      <c r="D7" s="34"/>
      <c r="E7" s="34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9.5" customHeight="1">
      <c r="A8" s="32"/>
      <c r="B8" s="454" t="s">
        <v>119</v>
      </c>
      <c r="C8" s="454" t="s">
        <v>120</v>
      </c>
      <c r="D8" s="455" t="s">
        <v>39</v>
      </c>
      <c r="E8" s="390"/>
      <c r="F8" s="390"/>
      <c r="G8" s="390"/>
      <c r="H8" s="391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8.75" customHeight="1">
      <c r="A9" s="32"/>
      <c r="B9" s="412"/>
      <c r="C9" s="412"/>
      <c r="D9" s="37" t="s">
        <v>101</v>
      </c>
      <c r="E9" s="37" t="s">
        <v>100</v>
      </c>
      <c r="F9" s="37" t="s">
        <v>99</v>
      </c>
      <c r="G9" s="37" t="s">
        <v>98</v>
      </c>
      <c r="H9" s="456" t="s">
        <v>121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0.25" customHeight="1">
      <c r="A10" s="32"/>
      <c r="B10" s="413"/>
      <c r="C10" s="413"/>
      <c r="D10" s="38" t="s">
        <v>122</v>
      </c>
      <c r="E10" s="38" t="s">
        <v>123</v>
      </c>
      <c r="F10" s="38" t="s">
        <v>124</v>
      </c>
      <c r="G10" s="38">
        <v>0</v>
      </c>
      <c r="H10" s="413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8.75" customHeight="1">
      <c r="A11" s="32"/>
      <c r="B11" s="452" t="s">
        <v>23</v>
      </c>
      <c r="C11" s="39" t="s">
        <v>125</v>
      </c>
      <c r="D11" s="40"/>
      <c r="E11" s="40"/>
      <c r="F11" s="40"/>
      <c r="G11" s="40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>
      <c r="A12" s="32"/>
      <c r="B12" s="412"/>
      <c r="C12" s="42" t="s">
        <v>126</v>
      </c>
      <c r="D12" s="43"/>
      <c r="E12" s="43"/>
      <c r="F12" s="43"/>
      <c r="G12" s="43"/>
      <c r="H12" s="44" t="s">
        <v>127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.75" customHeight="1">
      <c r="A13" s="32"/>
      <c r="B13" s="412"/>
      <c r="C13" s="45" t="s">
        <v>128</v>
      </c>
      <c r="D13" s="46"/>
      <c r="E13" s="46"/>
      <c r="F13" s="46"/>
      <c r="G13" s="46"/>
      <c r="H13" s="44" t="s">
        <v>129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.75" customHeight="1">
      <c r="A14" s="32"/>
      <c r="B14" s="412"/>
      <c r="C14" s="47" t="s">
        <v>130</v>
      </c>
      <c r="D14" s="48"/>
      <c r="E14" s="48"/>
      <c r="F14" s="48"/>
      <c r="G14" s="48"/>
      <c r="H14" s="44" t="s">
        <v>131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.75" customHeight="1">
      <c r="A15" s="32"/>
      <c r="B15" s="412"/>
      <c r="C15" s="47" t="s">
        <v>132</v>
      </c>
      <c r="D15" s="48"/>
      <c r="E15" s="48"/>
      <c r="F15" s="48"/>
      <c r="G15" s="48"/>
      <c r="H15" s="44" t="s">
        <v>133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.75" customHeight="1">
      <c r="A16" s="32"/>
      <c r="B16" s="413"/>
      <c r="C16" s="49" t="s">
        <v>134</v>
      </c>
      <c r="D16" s="50"/>
      <c r="E16" s="50"/>
      <c r="F16" s="50"/>
      <c r="G16" s="50"/>
      <c r="H16" s="5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3.25" customHeight="1">
      <c r="A17" s="32"/>
      <c r="B17" s="452" t="s">
        <v>24</v>
      </c>
      <c r="C17" s="52" t="s">
        <v>135</v>
      </c>
      <c r="D17" s="40"/>
      <c r="E17" s="40"/>
      <c r="F17" s="40"/>
      <c r="G17" s="40"/>
      <c r="H17" s="41" t="s">
        <v>136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6">
      <c r="A18" s="32"/>
      <c r="B18" s="412"/>
      <c r="C18" s="53" t="s">
        <v>137</v>
      </c>
      <c r="D18" s="48"/>
      <c r="E18" s="48"/>
      <c r="F18" s="48"/>
      <c r="G18" s="48"/>
      <c r="H18" s="44" t="s">
        <v>138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.75">
      <c r="A19" s="32"/>
      <c r="B19" s="412"/>
      <c r="C19" s="53" t="s">
        <v>139</v>
      </c>
      <c r="D19" s="48"/>
      <c r="E19" s="48"/>
      <c r="F19" s="48"/>
      <c r="G19" s="48"/>
      <c r="H19" s="44" t="s">
        <v>140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36">
      <c r="A20" s="32"/>
      <c r="B20" s="412"/>
      <c r="C20" s="53" t="s">
        <v>141</v>
      </c>
      <c r="D20" s="48"/>
      <c r="E20" s="48"/>
      <c r="F20" s="48"/>
      <c r="G20" s="48"/>
      <c r="H20" s="44" t="s">
        <v>142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413"/>
      <c r="C21" s="54" t="s">
        <v>143</v>
      </c>
      <c r="D21" s="50"/>
      <c r="E21" s="50"/>
      <c r="F21" s="50"/>
      <c r="G21" s="50"/>
      <c r="H21" s="55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.75" customHeight="1">
      <c r="A22" s="32"/>
      <c r="B22" s="452" t="s">
        <v>25</v>
      </c>
      <c r="C22" s="52" t="s">
        <v>144</v>
      </c>
      <c r="D22" s="40"/>
      <c r="E22" s="40"/>
      <c r="F22" s="40"/>
      <c r="G22" s="56"/>
      <c r="H22" s="57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.75" customHeight="1">
      <c r="A23" s="32"/>
      <c r="B23" s="412"/>
      <c r="C23" s="58" t="s">
        <v>145</v>
      </c>
      <c r="D23" s="48"/>
      <c r="E23" s="48"/>
      <c r="F23" s="48"/>
      <c r="G23" s="59"/>
      <c r="H23" s="60" t="s">
        <v>146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8.75" customHeight="1">
      <c r="A24" s="32"/>
      <c r="B24" s="412"/>
      <c r="C24" s="47" t="s">
        <v>147</v>
      </c>
      <c r="D24" s="48"/>
      <c r="E24" s="48"/>
      <c r="F24" s="48"/>
      <c r="G24" s="59"/>
      <c r="H24" s="60" t="s">
        <v>148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8.75" customHeight="1">
      <c r="A25" s="32"/>
      <c r="B25" s="412"/>
      <c r="C25" s="42" t="s">
        <v>149</v>
      </c>
      <c r="D25" s="43"/>
      <c r="E25" s="43"/>
      <c r="F25" s="43"/>
      <c r="G25" s="43"/>
      <c r="H25" s="60" t="s">
        <v>150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8.75" customHeight="1">
      <c r="A26" s="32"/>
      <c r="B26" s="412"/>
      <c r="C26" s="45" t="s">
        <v>151</v>
      </c>
      <c r="D26" s="46"/>
      <c r="E26" s="46"/>
      <c r="F26" s="46"/>
      <c r="G26" s="46"/>
      <c r="H26" s="60" t="s">
        <v>152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8.75" customHeight="1">
      <c r="A27" s="32"/>
      <c r="B27" s="413"/>
      <c r="C27" s="49" t="s">
        <v>153</v>
      </c>
      <c r="D27" s="50"/>
      <c r="E27" s="50"/>
      <c r="F27" s="50"/>
      <c r="G27" s="61"/>
      <c r="H27" s="55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8.75" customHeight="1">
      <c r="A28" s="32"/>
      <c r="B28" s="452" t="s">
        <v>26</v>
      </c>
      <c r="C28" s="52" t="s">
        <v>154</v>
      </c>
      <c r="D28" s="40"/>
      <c r="E28" s="40"/>
      <c r="F28" s="40"/>
      <c r="G28" s="40"/>
      <c r="H28" s="57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8.75" customHeight="1">
      <c r="A29" s="32"/>
      <c r="B29" s="412"/>
      <c r="C29" s="47" t="s">
        <v>155</v>
      </c>
      <c r="D29" s="48"/>
      <c r="E29" s="48"/>
      <c r="F29" s="48"/>
      <c r="G29" s="48"/>
      <c r="H29" s="60" t="s">
        <v>156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8.75" customHeight="1">
      <c r="A30" s="32"/>
      <c r="B30" s="412"/>
      <c r="C30" s="47" t="s">
        <v>157</v>
      </c>
      <c r="D30" s="48"/>
      <c r="E30" s="48"/>
      <c r="F30" s="48"/>
      <c r="G30" s="48"/>
      <c r="H30" s="60" t="s">
        <v>158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8.75" customHeight="1">
      <c r="A31" s="32"/>
      <c r="B31" s="412"/>
      <c r="C31" s="47" t="s">
        <v>159</v>
      </c>
      <c r="D31" s="48"/>
      <c r="E31" s="48"/>
      <c r="F31" s="48"/>
      <c r="G31" s="48"/>
      <c r="H31" s="60" t="s">
        <v>160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8.75" customHeight="1">
      <c r="A32" s="32"/>
      <c r="B32" s="412"/>
      <c r="C32" s="47" t="s">
        <v>161</v>
      </c>
      <c r="D32" s="48"/>
      <c r="E32" s="48"/>
      <c r="F32" s="48"/>
      <c r="G32" s="48"/>
      <c r="H32" s="60" t="s">
        <v>162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8.75" customHeight="1">
      <c r="A33" s="32"/>
      <c r="B33" s="413"/>
      <c r="C33" s="62"/>
      <c r="D33" s="50"/>
      <c r="E33" s="50"/>
      <c r="F33" s="50"/>
      <c r="G33" s="50"/>
      <c r="H33" s="63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" customHeight="1">
      <c r="A34" s="32"/>
      <c r="B34" s="452" t="s">
        <v>27</v>
      </c>
      <c r="C34" s="64" t="s">
        <v>163</v>
      </c>
      <c r="D34" s="40"/>
      <c r="E34" s="40"/>
      <c r="F34" s="40"/>
      <c r="G34" s="56"/>
      <c r="H34" s="41" t="s">
        <v>164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8.75" customHeight="1">
      <c r="A35" s="32"/>
      <c r="B35" s="412"/>
      <c r="C35" s="53" t="s">
        <v>165</v>
      </c>
      <c r="D35" s="48"/>
      <c r="E35" s="48"/>
      <c r="F35" s="48"/>
      <c r="G35" s="59"/>
      <c r="H35" s="44" t="s">
        <v>166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8.75" customHeight="1">
      <c r="A36" s="32"/>
      <c r="B36" s="412"/>
      <c r="C36" s="53" t="s">
        <v>167</v>
      </c>
      <c r="D36" s="48"/>
      <c r="E36" s="48"/>
      <c r="F36" s="48"/>
      <c r="G36" s="59"/>
      <c r="H36" s="44" t="s">
        <v>168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8.75" customHeight="1">
      <c r="A37" s="32"/>
      <c r="B37" s="412"/>
      <c r="C37" s="53" t="s">
        <v>169</v>
      </c>
      <c r="D37" s="48"/>
      <c r="E37" s="48"/>
      <c r="F37" s="48"/>
      <c r="G37" s="59"/>
      <c r="H37" s="44" t="s">
        <v>170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8.75" customHeight="1">
      <c r="A38" s="32"/>
      <c r="B38" s="413"/>
      <c r="C38" s="54" t="s">
        <v>171</v>
      </c>
      <c r="D38" s="50"/>
      <c r="E38" s="50"/>
      <c r="F38" s="50"/>
      <c r="G38" s="61"/>
      <c r="H38" s="55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>
      <c r="A39" s="32"/>
      <c r="B39" s="34"/>
      <c r="C39" s="34"/>
      <c r="D39" s="34"/>
      <c r="E39" s="34"/>
      <c r="F39" s="34"/>
      <c r="G39" s="34"/>
      <c r="H39" s="34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>
      <c r="A40" s="32"/>
      <c r="B40" s="35"/>
      <c r="C40" s="34"/>
      <c r="D40" s="34"/>
      <c r="E40" s="34"/>
      <c r="F40" s="34"/>
      <c r="G40" s="34"/>
      <c r="H40" s="34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>
      <c r="A41" s="32"/>
      <c r="B41" s="34"/>
      <c r="C41" s="34"/>
      <c r="D41" s="34"/>
      <c r="E41" s="34"/>
      <c r="F41" s="34"/>
      <c r="G41" s="34"/>
      <c r="H41" s="34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>
      <c r="A42" s="32"/>
      <c r="B42" s="36" t="s">
        <v>172</v>
      </c>
      <c r="C42" s="34"/>
      <c r="D42" s="34"/>
      <c r="E42" s="34"/>
      <c r="F42" s="34"/>
      <c r="G42" s="34"/>
      <c r="H42" s="34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2"/>
      <c r="B43" s="34"/>
      <c r="C43" s="65" t="s">
        <v>173</v>
      </c>
      <c r="D43" s="34"/>
      <c r="E43" s="34"/>
      <c r="F43" s="34"/>
      <c r="G43" s="34"/>
      <c r="H43" s="34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A44" s="32"/>
      <c r="B44" s="34"/>
      <c r="C44" s="65" t="s">
        <v>174</v>
      </c>
      <c r="D44" s="34"/>
      <c r="E44" s="34"/>
      <c r="F44" s="34"/>
      <c r="G44" s="34"/>
      <c r="H44" s="34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34"/>
      <c r="C45" s="65" t="s">
        <v>175</v>
      </c>
      <c r="D45" s="34"/>
      <c r="E45" s="34"/>
      <c r="F45" s="34"/>
      <c r="G45" s="34"/>
      <c r="H45" s="34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34"/>
      <c r="C46" s="65" t="s">
        <v>176</v>
      </c>
      <c r="D46" s="34"/>
      <c r="E46" s="34"/>
      <c r="F46" s="34"/>
      <c r="G46" s="34"/>
      <c r="H46" s="34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36" t="s">
        <v>177</v>
      </c>
      <c r="C47" s="34"/>
      <c r="D47" s="34"/>
      <c r="E47" s="34"/>
      <c r="F47" s="34"/>
      <c r="G47" s="34"/>
      <c r="H47" s="34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1.75" customHeight="1">
      <c r="A48" s="32"/>
      <c r="B48" s="66"/>
      <c r="C48" s="66"/>
      <c r="D48" s="66"/>
      <c r="E48" s="66"/>
      <c r="F48" s="66"/>
      <c r="G48" s="66"/>
      <c r="H48" s="66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1.75" customHeight="1">
      <c r="A49" s="32"/>
      <c r="B49" s="67"/>
      <c r="C49" s="68"/>
      <c r="D49" s="68"/>
      <c r="E49" s="68"/>
      <c r="F49" s="68"/>
      <c r="G49" s="68"/>
      <c r="H49" s="68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1.75" customHeight="1">
      <c r="A50" s="32"/>
      <c r="B50" s="68"/>
      <c r="C50" s="68"/>
      <c r="D50" s="68"/>
      <c r="E50" s="68"/>
      <c r="F50" s="68"/>
      <c r="G50" s="68"/>
      <c r="H50" s="68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8.75" customHeight="1">
      <c r="A51" s="32"/>
      <c r="B51" s="36"/>
      <c r="C51" s="34"/>
      <c r="D51" s="34"/>
      <c r="E51" s="34"/>
      <c r="F51" s="34"/>
      <c r="G51" s="34"/>
      <c r="H51" s="34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4"/>
      <c r="C52" s="34"/>
      <c r="D52" s="69" t="s">
        <v>178</v>
      </c>
      <c r="E52" s="34"/>
      <c r="F52" s="34"/>
      <c r="G52" s="34"/>
      <c r="H52" s="34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2"/>
      <c r="B53" s="34"/>
      <c r="C53" s="34"/>
      <c r="D53" s="34"/>
      <c r="E53" s="69" t="s">
        <v>179</v>
      </c>
      <c r="F53" s="34"/>
      <c r="G53" s="34"/>
      <c r="H53" s="34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2"/>
      <c r="B54" s="34"/>
      <c r="C54" s="34"/>
      <c r="D54" s="69" t="s">
        <v>180</v>
      </c>
      <c r="E54" s="34"/>
      <c r="F54" s="34"/>
      <c r="G54" s="34"/>
      <c r="H54" s="34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2"/>
      <c r="B55" s="70"/>
      <c r="C55" s="70"/>
      <c r="D55" s="70"/>
      <c r="E55" s="70"/>
      <c r="F55" s="70"/>
      <c r="G55" s="70"/>
      <c r="H55" s="7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2"/>
      <c r="B56" s="71" t="s">
        <v>181</v>
      </c>
      <c r="C56" s="34"/>
      <c r="D56" s="34"/>
      <c r="E56" s="34"/>
      <c r="F56" s="34"/>
      <c r="G56" s="34"/>
      <c r="H56" s="34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2"/>
      <c r="B57" s="72"/>
      <c r="C57" s="34"/>
      <c r="D57" s="34"/>
      <c r="E57" s="34"/>
      <c r="F57" s="34"/>
      <c r="G57" s="34"/>
      <c r="H57" s="34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32"/>
      <c r="B58" s="73" t="s">
        <v>182</v>
      </c>
      <c r="C58" s="72" t="s">
        <v>183</v>
      </c>
      <c r="D58" s="72" t="s">
        <v>184</v>
      </c>
      <c r="E58" s="34"/>
      <c r="F58" s="34"/>
      <c r="G58" s="34"/>
      <c r="H58" s="34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>
      <c r="A59" s="32"/>
      <c r="B59" s="73" t="s">
        <v>185</v>
      </c>
      <c r="C59" s="72" t="s">
        <v>186</v>
      </c>
      <c r="D59" s="72" t="s">
        <v>187</v>
      </c>
      <c r="E59" s="34"/>
      <c r="F59" s="34"/>
      <c r="G59" s="34"/>
      <c r="H59" s="34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32"/>
      <c r="B60" s="73" t="s">
        <v>188</v>
      </c>
      <c r="C60" s="72" t="s">
        <v>189</v>
      </c>
      <c r="D60" s="72" t="s">
        <v>190</v>
      </c>
      <c r="E60" s="34"/>
      <c r="F60" s="34"/>
      <c r="G60" s="34"/>
      <c r="H60" s="34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>
      <c r="A61" s="32"/>
      <c r="B61" s="73" t="s">
        <v>191</v>
      </c>
      <c r="C61" s="72" t="s">
        <v>192</v>
      </c>
      <c r="D61" s="72" t="s">
        <v>193</v>
      </c>
      <c r="E61" s="34"/>
      <c r="F61" s="34"/>
      <c r="G61" s="34"/>
      <c r="H61" s="34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2"/>
      <c r="B62" s="34"/>
      <c r="C62" s="34"/>
      <c r="D62" s="34"/>
      <c r="E62" s="34"/>
      <c r="F62" s="34"/>
      <c r="G62" s="34"/>
      <c r="H62" s="34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2"/>
      <c r="B63" s="71" t="s">
        <v>194</v>
      </c>
      <c r="C63" s="34"/>
      <c r="D63" s="34"/>
      <c r="E63" s="34"/>
      <c r="F63" s="34"/>
      <c r="G63" s="34"/>
      <c r="H63" s="34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2"/>
      <c r="B64" s="34"/>
      <c r="C64" s="34"/>
      <c r="D64" s="34"/>
      <c r="E64" s="34"/>
      <c r="F64" s="34"/>
      <c r="G64" s="34"/>
      <c r="H64" s="34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2"/>
      <c r="B65" s="35"/>
      <c r="C65" s="34"/>
      <c r="D65" s="34"/>
      <c r="E65" s="34"/>
      <c r="F65" s="34"/>
      <c r="G65" s="34"/>
      <c r="H65" s="3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zoomScaleNormal="100" workbookViewId="0">
      <selection activeCell="A10" sqref="A10"/>
    </sheetView>
  </sheetViews>
  <sheetFormatPr defaultColWidth="12.625" defaultRowHeight="15" customHeight="1"/>
  <cols>
    <col min="1" max="26" width="8" customWidth="1"/>
  </cols>
  <sheetData>
    <row r="1" spans="1:26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5.7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5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5.75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5.7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5.7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5.7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5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5.75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5.75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5.75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5.7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.7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.7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.7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5.75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5.75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5.75" customHeigh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5.75" customHeigh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5.75" customHeigh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5.75" customHeigh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5.75" customHeigh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5.75" customHeigh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5.75" customHeigh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5.75" customHeigh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5.75" customHeigh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5.75" customHeigh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5.75" customHeigh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5.75" customHeigh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5.75" customHeigh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5.75" customHeigh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5.75" customHeigh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5.75" customHeigh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5.75" customHeigh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5.75" customHeigh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5.75" customHeigh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5.75" customHeigh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5.75" customHeigh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5.75" customHeigh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5.7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5.75" customHeigh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5.75" customHeigh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5.75" customHeigh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5.75" customHeigh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5.75" customHeigh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5.75" customHeigh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5.75" customHeigh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5.75" customHeigh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5.75" customHeigh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5.75" customHeigh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5.75" customHeigh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5.7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5.75" customHeigh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5.7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5.7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5.75" customHeigh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5.75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5.75" customHeigh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5.75" customHeigh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5.75" customHeigh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5.75" customHeigh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5.75" customHeigh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5.75" customHeigh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5.75" customHeigh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5.75" customHeigh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5.75" customHeigh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5.75" customHeigh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5.75" customHeigh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5.75" customHeigh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5.75" customHeigh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5.75" customHeigh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5.75" customHeigh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5.75" customHeigh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5.75" customHeigh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5.75" customHeigh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5.75" customHeigh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5.75" customHeigh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5.75" customHeigh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5.75" customHeigh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5.7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5.7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5.7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5.7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5.7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5.7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5.7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5.7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5.7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5.7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5.7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5.75" customHeigh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5.75" customHeigh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5.75" customHeigh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5.75" customHeigh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5.75" customHeigh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5.75" customHeigh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5.75" customHeigh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5.75" customHeigh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5.75" customHeigh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5.75" customHeigh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5.75" customHeigh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5.75" customHeigh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5.75" customHeigh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5.75" customHeigh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5.75" customHeigh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5.75" customHeigh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5.75" customHeigh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5.75" customHeigh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5.75" customHeigh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5.75" customHeigh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5.75" customHeigh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5.75" customHeigh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5.75" customHeigh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5.75" customHeigh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5.75" customHeigh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5.75" customHeigh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5.75" customHeigh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5.75" customHeigh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5.75" customHeigh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5.75" customHeigh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5.75" customHeigh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5.75" customHeigh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5.75" customHeigh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5.75" customHeigh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5.75" customHeigh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5.75" customHeigh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5.75" customHeigh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5.75" customHeigh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5.75" customHeigh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5.75" customHeigh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5.75" customHeigh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5.75" customHeigh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5.75" customHeigh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5.75" customHeigh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5.75" customHeigh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5.75" customHeigh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5.75" customHeigh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5.75" customHeigh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5.75" customHeigh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5.75" customHeigh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5.75" customHeigh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5.75" customHeigh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5.75" customHeigh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5.75" customHeigh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5.75" customHeigh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5.75" customHeigh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5.75" customHeigh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5.75" customHeigh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5.75" customHeigh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5.75" customHeigh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5.75" customHeigh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5.75" customHeigh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5.75" customHeigh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5.75" customHeigh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5.75" customHeigh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5.75" customHeigh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5.75" customHeigh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5.75" customHeigh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5.75" customHeigh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5.75" customHeigh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5.75" customHeigh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5.75" customHeigh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5.75" customHeigh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5.75" customHeigh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5.75" customHeigh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5.75" customHeigh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5.75" customHeigh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5.75" customHeigh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5.75" customHeigh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5.75" customHeigh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5.75" customHeigh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5.75" customHeigh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5.75" customHeigh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5.75" customHeigh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5.75" customHeigh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5.75" customHeigh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5.75" customHeigh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5.7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5.75" customHeigh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5.75" customHeigh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5.75" customHeigh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5.75" customHeigh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5.75" customHeigh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5.75" customHeigh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5.75" customHeigh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5.75" customHeigh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5.75" customHeigh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5.75" customHeigh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5.75" customHeigh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5.75" customHeigh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5.75" customHeigh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5.75" customHeigh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5.75" customHeigh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5.75" customHeigh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5.75" customHeigh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5.75" customHeigh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5.75" customHeigh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5.75" customHeigh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5.75" customHeigh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5.75" customHeigh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5.75" customHeigh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5.75" customHeigh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5.75" customHeigh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5.75" customHeigh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5.75" customHeigh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5.75" customHeigh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5.75" customHeigh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5.75" customHeigh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5.75" customHeigh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5.75" customHeigh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5.75" customHeigh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5.75" customHeigh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5.75" customHeigh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5.75" customHeigh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5.75" customHeigh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5.75" customHeigh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5.75" customHeigh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5.75" customHeigh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5.75" customHeigh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5.75" customHeigh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5.75" customHeigh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5.75" customHeigh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5.75" customHeigh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5.75" customHeigh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5.75" customHeigh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5.75" customHeigh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5.75" customHeigh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5.75" customHeigh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5.75" customHeigh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5.75" customHeigh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5.75" customHeigh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5.75" customHeigh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5.75" customHeigh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5.75" customHeigh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5.75" customHeigh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5.75" customHeigh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5.75" customHeigh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5.75" customHeigh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5.75" customHeigh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5.75" customHeigh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5.75" customHeigh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5.75" customHeigh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5.75" customHeigh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5.75" customHeigh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5.75" customHeigh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5.75" customHeigh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5.75" customHeigh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5.75" customHeigh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5.75" customHeigh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5.75" customHeigh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5.75" customHeigh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5.75" customHeigh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5.75" customHeigh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5.75" customHeigh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5.75" customHeigh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5.75" customHeigh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5.75" customHeigh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5.75" customHeigh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5.75" customHeigh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5.75" customHeigh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5.75" customHeigh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5.75" customHeigh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5.75" customHeigh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5.75" customHeigh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5.75" customHeigh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5.75" customHeigh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5.75" customHeigh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5.75" customHeigh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5.75" customHeigh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5.75" customHeigh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5.75" customHeigh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5.75" customHeigh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5.75" customHeigh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5.75" customHeigh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5.75" customHeigh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5.75" customHeigh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5.75" customHeigh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5.75" customHeigh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5.75" customHeigh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5.75" customHeigh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5.75" customHeigh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5.75" customHeigh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5.75" customHeigh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5.75" customHeigh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5.75" customHeigh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5.75" customHeigh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5.75" customHeigh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5.75" customHeigh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5.75" customHeigh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5.75" customHeigh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5.75" customHeigh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5.75" customHeigh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5.75" customHeigh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5.75" customHeigh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5.75" customHeigh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5.75" customHeigh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5.75" customHeigh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5.75" customHeigh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5.75" customHeigh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5.75" customHeigh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5.75" customHeigh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5.75" customHeigh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5.75" customHeigh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5.75" customHeigh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5.75" customHeigh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5.75" customHeigh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5.75" customHeigh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5.75" customHeigh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5.75" customHeigh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5.75" customHeigh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5.75" customHeigh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5.75" customHeigh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5.75" customHeigh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5.75" customHeigh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5.75" customHeigh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5.75" customHeigh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5.75" customHeigh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5.75" customHeigh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5.75" customHeigh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5.75" customHeigh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5.75" customHeigh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5.75" customHeigh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5.75" customHeigh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5.75" customHeigh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5.75" customHeigh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5.75" customHeigh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5.75" customHeigh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5.75" customHeigh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5.75" customHeigh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5.75" customHeigh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5.75" customHeigh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5.75" customHeigh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5.75" customHeigh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5.75" customHeigh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5.75" customHeigh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5.75" customHeigh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5.75" customHeigh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5.75" customHeigh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5.75" customHeigh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5.75" customHeigh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5.75" customHeigh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5.75" customHeigh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5.75" customHeigh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5.75" customHeigh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5.75" customHeigh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5.75" customHeigh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5.75" customHeigh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5.75" customHeigh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5.75" customHeigh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5.75" customHeigh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5.75" customHeigh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5.75" customHeigh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5.75" customHeigh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5.75" customHeigh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5.75" customHeigh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5.75" customHeigh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5.75" customHeigh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5.75" customHeigh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5.75" customHeigh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5.75" customHeigh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5.75" customHeigh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5.75" customHeigh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5.75" customHeigh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5.75" customHeigh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5.75" customHeigh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5.75" customHeigh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5.75" customHeigh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5.75" customHeigh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5.75" customHeigh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5.75" customHeigh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5.75" customHeigh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5.75" customHeigh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5.75" customHeigh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5.75" customHeigh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5.75" customHeigh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5.75" customHeigh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5.75" customHeigh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5.75" customHeigh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5.75" customHeigh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5.75" customHeigh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5.75" customHeigh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5.75" customHeigh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5.75" customHeigh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5.75" customHeigh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5.75" customHeigh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5.75" customHeigh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5.75" customHeigh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5.75" customHeigh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5.75" customHeigh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5.75" customHeigh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5.75" customHeigh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5.75" customHeigh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5.75" customHeigh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5.75" customHeigh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5.75" customHeigh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5.75" customHeigh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5.75" customHeigh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5.75" customHeigh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5.75" customHeigh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5.75" customHeigh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5.75" customHeigh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5.75" customHeigh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5.75" customHeigh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5.75" customHeigh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5.75" customHeigh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5.75" customHeigh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5.75" customHeigh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5.75" customHeigh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5.75" customHeigh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5.75" customHeigh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5.75" customHeigh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5.75" customHeigh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5.75" customHeigh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5.75" customHeigh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5.75" customHeigh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5.75" customHeigh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5.75" customHeigh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5.75" customHeigh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5.75" customHeigh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5.75" customHeigh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5.75" customHeigh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5.75" customHeigh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5.75" customHeigh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5.75" customHeigh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5.75" customHeigh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5.75" customHeigh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5.75" customHeigh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5.75" customHeigh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5.75" customHeigh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5.75" customHeigh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5.75" customHeigh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5.75" customHeigh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5.75" customHeigh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5.75" customHeigh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5.75" customHeigh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5.75" customHeigh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5.75" customHeigh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5.75" customHeigh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5.75" customHeigh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5.75" customHeigh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5.75" customHeigh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5.75" customHeigh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5.75" customHeigh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5.75" customHeigh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5.75" customHeigh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5.75" customHeigh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5.75" customHeigh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5.75" customHeigh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5.75" customHeigh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5.75" customHeigh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5.75" customHeigh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5.75" customHeigh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5.75" customHeigh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5.75" customHeigh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5.75" customHeigh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5.75" customHeigh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5.75" customHeigh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5.75" customHeigh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5.75" customHeigh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5.75" customHeigh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5.75" customHeigh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5.75" customHeigh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5.75" customHeigh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5.75" customHeigh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5.75" customHeigh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5.75" customHeigh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5.75" customHeigh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5.75" customHeigh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5.75" customHeigh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5.75" customHeigh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5.75" customHeigh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5.75" customHeigh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5.75" customHeigh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5.75" customHeigh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5.75" customHeigh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5.75" customHeigh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5.75" customHeigh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5.75" customHeigh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5.75" customHeigh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5.75" customHeigh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5.75" customHeigh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5.75" customHeigh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5.75" customHeigh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5.75" customHeigh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5.75" customHeigh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5.75" customHeigh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5.75" customHeigh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5.75" customHeigh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5.75" customHeigh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5.75" customHeigh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5.75" customHeigh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5.75" customHeigh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5.75" customHeigh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5.75" customHeigh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5.75" customHeigh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5.75" customHeigh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5.75" customHeigh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5.75" customHeigh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5.75" customHeigh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5.75" customHeigh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5.75" customHeigh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5.75" customHeigh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5.75" customHeigh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5.75" customHeigh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5.75" customHeigh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5.75" customHeigh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5.75" customHeigh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5.75" customHeigh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5.75" customHeigh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5.75" customHeigh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5.75" customHeigh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5.75" customHeigh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5.75" customHeigh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5.75" customHeigh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5.75" customHeigh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5.75" customHeigh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5.75" customHeigh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5.75" customHeigh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5.75" customHeigh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5.75" customHeigh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5.75" customHeigh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5.75" customHeigh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5.75" customHeigh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5.75" customHeigh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5.75" customHeigh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5.75" customHeigh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5.75" customHeigh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5.75" customHeigh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5.75" customHeigh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5.75" customHeigh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5.75" customHeigh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5.75" customHeigh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5.75" customHeigh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5.75" customHeigh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5.75" customHeigh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5.75" customHeigh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5.75" customHeigh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5.75" customHeigh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5.75" customHeigh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5.75" customHeigh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5.75" customHeigh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5.75" customHeigh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5.75" customHeigh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5.75" customHeigh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5.75" customHeigh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5.75" customHeigh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5.75" customHeigh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5.75" customHeigh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5.75" customHeigh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5.75" customHeigh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5.75" customHeigh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5.75" customHeigh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5.75" customHeigh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5.75" customHeigh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5.75" customHeigh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5.75" customHeigh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5.75" customHeigh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5.75" customHeigh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5.75" customHeigh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5.75" customHeigh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5.75" customHeigh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5.75" customHeigh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5.75" customHeigh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5.75" customHeigh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5.75" customHeigh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5.75" customHeigh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5.75" customHeigh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5.75" customHeigh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5.75" customHeigh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5.75" customHeigh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5.75" customHeigh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5.75" customHeigh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5.75" customHeigh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5.75" customHeigh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5.75" customHeigh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5.75" customHeigh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5.75" customHeigh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5.75" customHeigh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5.75" customHeigh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5.75" customHeigh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5.75" customHeigh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5.75" customHeigh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5.75" customHeigh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5.75" customHeigh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5.75" customHeigh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5.75" customHeigh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5.75" customHeigh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5.75" customHeigh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5.75" customHeigh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5.75" customHeigh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5.75" customHeigh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5.75" customHeigh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5.75" customHeigh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5.75" customHeigh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5.75" customHeigh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5.75" customHeigh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5.75" customHeigh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5.75" customHeigh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5.75" customHeigh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5.75" customHeigh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5.75" customHeigh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5.75" customHeigh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5.75" customHeigh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5.75" customHeigh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5.75" customHeigh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5.75" customHeigh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5.75" customHeigh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5.75" customHeigh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5.75" customHeigh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5.75" customHeigh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5.75" customHeigh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5.75" customHeigh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5.75" customHeigh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5.75" customHeigh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5.75" customHeigh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5.75" customHeigh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5.75" customHeigh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5.75" customHeigh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5.75" customHeigh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5.75" customHeigh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5.75" customHeigh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5.75" customHeigh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5.75" customHeigh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5.75" customHeigh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5.75" customHeigh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5.75" customHeigh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5.75" customHeigh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5.75" customHeigh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5.75" customHeigh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5.75" customHeigh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5.75" customHeigh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5.75" customHeigh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5.75" customHeigh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5.75" customHeigh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5.75" customHeigh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5.75" customHeigh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5.75" customHeigh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5.75" customHeigh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5.75" customHeigh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5.75" customHeigh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5.75" customHeigh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5.75" customHeigh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5.75" customHeigh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5.75" customHeigh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5.75" customHeigh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5.75" customHeigh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5.75" customHeigh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5.75" customHeigh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5.75" customHeigh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5.75" customHeigh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5.75" customHeigh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5.75" customHeigh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5.75" customHeigh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5.75" customHeigh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5.75" customHeigh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5.75" customHeigh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5.75" customHeigh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5.75" customHeigh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5.75" customHeigh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5.75" customHeigh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5.75" customHeigh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5.75" customHeigh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5.75" customHeigh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5.75" customHeigh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5.75" customHeigh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5.75" customHeigh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5.75" customHeigh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5.75" customHeigh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5.75" customHeigh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5.75" customHeigh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5.75" customHeigh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5.75" customHeigh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5.75" customHeigh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5.75" customHeigh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5.75" customHeigh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5.75" customHeigh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5.75" customHeigh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5.75" customHeigh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5.75" customHeigh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5.75" customHeigh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5.75" customHeigh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5.75" customHeigh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5.75" customHeigh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5.75" customHeigh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5.75" customHeigh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5.75" customHeigh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5.75" customHeigh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5.75" customHeigh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5.75" customHeigh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5.75" customHeigh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5.75" customHeigh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5.75" customHeigh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5.75" customHeigh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5.75" customHeigh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5.75" customHeigh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5.75" customHeigh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5.75" customHeigh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5.75" customHeigh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5.75" customHeigh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5.75" customHeigh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5.75" customHeigh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5.75" customHeigh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5.75" customHeigh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5.75" customHeigh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5.75" customHeigh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5.75" customHeigh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5.75" customHeigh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5.75" customHeigh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5.75" customHeigh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5.75" customHeigh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5.75" customHeigh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5.75" customHeigh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5.75" customHeigh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5.75" customHeigh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5.75" customHeigh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5.75" customHeigh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5.75" customHeigh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5.75" customHeigh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5.75" customHeigh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5.75" customHeigh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5.75" customHeigh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5.75" customHeigh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5.75" customHeigh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5.75" customHeigh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5.75" customHeigh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5.75" customHeigh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5.75" customHeigh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5.75" customHeigh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5.75" customHeigh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5.75" customHeigh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5.75" customHeigh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5.75" customHeigh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5.75" customHeigh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5.75" customHeigh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5.75" customHeigh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5.75" customHeigh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5.75" customHeigh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5.75" customHeigh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5.75" customHeigh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5.75" customHeigh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5.75" customHeigh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5.75" customHeigh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5.75" customHeigh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5.75" customHeigh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5.75" customHeigh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5.75" customHeigh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5.75" customHeigh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5.75" customHeigh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5.75" customHeigh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5.75" customHeigh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5.75" customHeigh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5.75" customHeigh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5.75" customHeigh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5.75" customHeigh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5.75" customHeigh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5.75" customHeigh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5.75" customHeigh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5.75" customHeigh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5.75" customHeigh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5.75" customHeigh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5.75" customHeigh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5.75" customHeigh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5.75" customHeigh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5.75" customHeigh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5.75" customHeigh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5.75" customHeigh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5.75" customHeigh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5.75" customHeigh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5.75" customHeigh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5.75" customHeigh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5.75" customHeigh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5.75" customHeigh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5.75" customHeigh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5.75" customHeigh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5.75" customHeigh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5.75" customHeigh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5.75" customHeigh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5.75" customHeigh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5.75" customHeigh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5.75" customHeigh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5.75" customHeigh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5.75" customHeigh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5.75" customHeigh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5.75" customHeigh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5.75" customHeigh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5.75" customHeigh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5.75" customHeigh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5.75" customHeigh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5.75" customHeigh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5.75" customHeigh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5.75" customHeigh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5.75" customHeigh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5.75" customHeigh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5.75" customHeigh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5.75" customHeigh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5.75" customHeigh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5.75" customHeigh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6"/>
  <sheetViews>
    <sheetView topLeftCell="A43" zoomScaleNormal="100" workbookViewId="0">
      <selection activeCell="D15" sqref="D15"/>
    </sheetView>
  </sheetViews>
  <sheetFormatPr defaultColWidth="12.625" defaultRowHeight="21" customHeight="1"/>
  <cols>
    <col min="1" max="1" width="7.875" style="77" customWidth="1"/>
    <col min="2" max="2" width="46.125" style="77" customWidth="1"/>
    <col min="3" max="6" width="5.5" style="77" customWidth="1"/>
    <col min="7" max="7" width="9.5" style="77" customWidth="1"/>
    <col min="8" max="26" width="7.875" style="77" customWidth="1"/>
    <col min="27" max="16384" width="12.625" style="77"/>
  </cols>
  <sheetData>
    <row r="1" spans="1:26" ht="21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21" customHeight="1">
      <c r="A2" s="80"/>
      <c r="B2" s="76"/>
      <c r="C2" s="76"/>
      <c r="D2" s="76"/>
      <c r="E2" s="76"/>
      <c r="F2" s="76"/>
      <c r="G2" s="76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21" customHeight="1">
      <c r="A3" s="80"/>
      <c r="B3" s="76"/>
      <c r="C3" s="76"/>
      <c r="D3" s="76"/>
      <c r="E3" s="76"/>
      <c r="F3" s="76"/>
      <c r="G3" s="76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1" customHeight="1">
      <c r="A4" s="80"/>
      <c r="B4" s="457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4"/>
      <c r="D4" s="264"/>
      <c r="E4" s="264"/>
      <c r="F4" s="264"/>
      <c r="G4" s="264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21" customHeight="1">
      <c r="A5" s="80"/>
      <c r="B5" s="457" t="str">
        <f>บันทึกข้อความ!Q9&amp;"  ปีการศึกษา "&amp;บันทึกข้อความ!Q10</f>
        <v>ชั้นมัธยมศึกษาปีที่ 4/2  ปีการศึกษา 2567</v>
      </c>
      <c r="C5" s="264"/>
      <c r="D5" s="264"/>
      <c r="E5" s="264"/>
      <c r="F5" s="264"/>
      <c r="G5" s="264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21" customHeight="1">
      <c r="A6" s="80"/>
      <c r="B6" s="457" t="s">
        <v>247</v>
      </c>
      <c r="C6" s="264"/>
      <c r="D6" s="264"/>
      <c r="E6" s="264"/>
      <c r="F6" s="264"/>
      <c r="G6" s="264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ht="21" customHeight="1">
      <c r="A7" s="80"/>
      <c r="B7" s="75" t="s">
        <v>240</v>
      </c>
      <c r="C7" s="76"/>
      <c r="D7" s="76"/>
      <c r="E7" s="76"/>
      <c r="F7" s="76"/>
      <c r="G7" s="76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21" customHeight="1">
      <c r="A8" s="80"/>
      <c r="B8" s="458" t="s">
        <v>195</v>
      </c>
      <c r="C8" s="460" t="s">
        <v>39</v>
      </c>
      <c r="D8" s="387"/>
      <c r="E8" s="387"/>
      <c r="F8" s="387"/>
      <c r="G8" s="388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21" customHeight="1">
      <c r="A9" s="80"/>
      <c r="B9" s="459"/>
      <c r="C9" s="81" t="s">
        <v>101</v>
      </c>
      <c r="D9" s="81" t="s">
        <v>100</v>
      </c>
      <c r="E9" s="81" t="s">
        <v>99</v>
      </c>
      <c r="F9" s="81" t="s">
        <v>98</v>
      </c>
      <c r="G9" s="458" t="s">
        <v>121</v>
      </c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21" customHeight="1">
      <c r="A10" s="80"/>
      <c r="B10" s="380"/>
      <c r="C10" s="82" t="s">
        <v>446</v>
      </c>
      <c r="D10" s="82" t="s">
        <v>447</v>
      </c>
      <c r="E10" s="82" t="s">
        <v>448</v>
      </c>
      <c r="F10" s="82">
        <v>0</v>
      </c>
      <c r="G10" s="3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21" customHeight="1">
      <c r="A11" s="80"/>
      <c r="B11" s="83" t="s">
        <v>196</v>
      </c>
      <c r="C11" s="84"/>
      <c r="D11" s="84"/>
      <c r="E11" s="84"/>
      <c r="F11" s="84"/>
      <c r="G11" s="85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21" customHeight="1">
      <c r="A12" s="80"/>
      <c r="B12" s="86" t="s">
        <v>197</v>
      </c>
      <c r="C12" s="87"/>
      <c r="D12" s="87"/>
      <c r="E12" s="87"/>
      <c r="F12" s="87"/>
      <c r="G12" s="88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21" customHeight="1">
      <c r="A13" s="80"/>
      <c r="B13" s="89" t="s">
        <v>198</v>
      </c>
      <c r="C13" s="90"/>
      <c r="D13" s="90"/>
      <c r="E13" s="90"/>
      <c r="F13" s="90"/>
      <c r="G13" s="88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43.5" customHeight="1">
      <c r="A14" s="80"/>
      <c r="B14" s="117" t="s">
        <v>248</v>
      </c>
      <c r="C14" s="92"/>
      <c r="D14" s="92"/>
      <c r="E14" s="92"/>
      <c r="F14" s="92"/>
      <c r="G14" s="88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78" customHeight="1">
      <c r="A15" s="80"/>
      <c r="B15" s="118" t="s">
        <v>249</v>
      </c>
      <c r="C15" s="94"/>
      <c r="D15" s="94"/>
      <c r="E15" s="94"/>
      <c r="F15" s="94"/>
      <c r="G15" s="88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57" customHeight="1">
      <c r="A16" s="80"/>
      <c r="B16" s="117" t="s">
        <v>250</v>
      </c>
      <c r="C16" s="92"/>
      <c r="D16" s="92"/>
      <c r="E16" s="92"/>
      <c r="F16" s="92"/>
      <c r="G16" s="88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75.75" customHeight="1">
      <c r="A17" s="80"/>
      <c r="B17" s="118" t="s">
        <v>251</v>
      </c>
      <c r="C17" s="94"/>
      <c r="D17" s="94"/>
      <c r="E17" s="94"/>
      <c r="F17" s="94"/>
      <c r="G17" s="88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21" customHeight="1">
      <c r="A18" s="80"/>
      <c r="B18" s="99" t="s">
        <v>199</v>
      </c>
      <c r="C18" s="100"/>
      <c r="D18" s="100"/>
      <c r="E18" s="100"/>
      <c r="F18" s="100"/>
      <c r="G18" s="101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44.25" customHeight="1">
      <c r="A19" s="80"/>
      <c r="B19" s="102" t="s">
        <v>252</v>
      </c>
      <c r="C19" s="102"/>
      <c r="D19" s="102"/>
      <c r="E19" s="102"/>
      <c r="F19" s="102"/>
      <c r="G19" s="88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47.25" customHeight="1">
      <c r="A20" s="80"/>
      <c r="B20" s="94" t="s">
        <v>253</v>
      </c>
      <c r="C20" s="94"/>
      <c r="D20" s="94"/>
      <c r="E20" s="94"/>
      <c r="F20" s="94"/>
      <c r="G20" s="88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21" customHeight="1">
      <c r="A21" s="80"/>
      <c r="B21" s="104" t="s">
        <v>200</v>
      </c>
      <c r="C21" s="100"/>
      <c r="D21" s="100"/>
      <c r="E21" s="100"/>
      <c r="F21" s="100"/>
      <c r="G21" s="88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21" customHeight="1">
      <c r="A22" s="80"/>
      <c r="B22" s="96" t="s">
        <v>254</v>
      </c>
      <c r="C22" s="96"/>
      <c r="D22" s="96"/>
      <c r="E22" s="96"/>
      <c r="F22" s="96"/>
      <c r="G22" s="88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46.5" customHeight="1">
      <c r="A23" s="80"/>
      <c r="B23" s="105" t="s">
        <v>255</v>
      </c>
      <c r="C23" s="105"/>
      <c r="D23" s="105"/>
      <c r="E23" s="105"/>
      <c r="F23" s="105"/>
      <c r="G23" s="106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21" customHeight="1">
      <c r="A24" s="80"/>
      <c r="B24" s="104" t="s">
        <v>201</v>
      </c>
      <c r="C24" s="100"/>
      <c r="D24" s="100"/>
      <c r="E24" s="100"/>
      <c r="F24" s="100"/>
      <c r="G24" s="107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42.75" customHeight="1">
      <c r="A25" s="80"/>
      <c r="B25" s="108" t="s">
        <v>256</v>
      </c>
      <c r="C25" s="102"/>
      <c r="D25" s="102"/>
      <c r="E25" s="102"/>
      <c r="F25" s="102"/>
      <c r="G25" s="102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21" customHeight="1">
      <c r="A26" s="80"/>
      <c r="B26" s="104" t="s">
        <v>34</v>
      </c>
      <c r="C26" s="100"/>
      <c r="D26" s="100"/>
      <c r="E26" s="100"/>
      <c r="F26" s="100"/>
      <c r="G26" s="107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21" customHeight="1">
      <c r="A27" s="80"/>
      <c r="B27" s="86" t="s">
        <v>202</v>
      </c>
      <c r="C27" s="87"/>
      <c r="D27" s="87"/>
      <c r="E27" s="87"/>
      <c r="F27" s="87"/>
      <c r="G27" s="109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49.5" customHeight="1">
      <c r="A28" s="80"/>
      <c r="B28" s="108" t="s">
        <v>257</v>
      </c>
      <c r="C28" s="102"/>
      <c r="D28" s="102"/>
      <c r="E28" s="102"/>
      <c r="F28" s="102"/>
      <c r="G28" s="109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52.5" customHeight="1">
      <c r="A29" s="80"/>
      <c r="B29" s="91" t="s">
        <v>258</v>
      </c>
      <c r="C29" s="92"/>
      <c r="D29" s="92"/>
      <c r="E29" s="92"/>
      <c r="F29" s="92"/>
      <c r="G29" s="102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42.75" customHeight="1">
      <c r="A30" s="80"/>
      <c r="B30" s="93" t="s">
        <v>259</v>
      </c>
      <c r="C30" s="94"/>
      <c r="D30" s="94"/>
      <c r="E30" s="94"/>
      <c r="F30" s="94"/>
      <c r="G30" s="102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21" customHeight="1">
      <c r="A31" s="80"/>
      <c r="B31" s="104" t="s">
        <v>203</v>
      </c>
      <c r="C31" s="100"/>
      <c r="D31" s="100"/>
      <c r="E31" s="100"/>
      <c r="F31" s="100"/>
      <c r="G31" s="107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66" customHeight="1">
      <c r="A32" s="80"/>
      <c r="B32" s="108" t="s">
        <v>260</v>
      </c>
      <c r="C32" s="102"/>
      <c r="D32" s="102"/>
      <c r="E32" s="102"/>
      <c r="F32" s="102"/>
      <c r="G32" s="102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50.25" customHeight="1">
      <c r="A33" s="80"/>
      <c r="B33" s="108" t="s">
        <v>261</v>
      </c>
      <c r="C33" s="102"/>
      <c r="D33" s="102"/>
      <c r="E33" s="102"/>
      <c r="F33" s="102"/>
      <c r="G33" s="88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42.75" customHeight="1">
      <c r="A34" s="80"/>
      <c r="B34" s="93" t="s">
        <v>262</v>
      </c>
      <c r="C34" s="94"/>
      <c r="D34" s="94"/>
      <c r="E34" s="94"/>
      <c r="F34" s="94"/>
      <c r="G34" s="88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21" customHeight="1">
      <c r="A35" s="80"/>
      <c r="B35" s="83" t="s">
        <v>204</v>
      </c>
      <c r="C35" s="100"/>
      <c r="D35" s="100"/>
      <c r="E35" s="100"/>
      <c r="F35" s="100"/>
      <c r="G35" s="88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21" customHeight="1">
      <c r="A36" s="80"/>
      <c r="B36" s="86" t="s">
        <v>205</v>
      </c>
      <c r="C36" s="87"/>
      <c r="D36" s="87"/>
      <c r="E36" s="87"/>
      <c r="F36" s="87"/>
      <c r="G36" s="88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21" customHeight="1">
      <c r="A37" s="80"/>
      <c r="B37" s="86" t="s">
        <v>263</v>
      </c>
      <c r="C37" s="87"/>
      <c r="D37" s="87"/>
      <c r="E37" s="87"/>
      <c r="F37" s="87"/>
      <c r="G37" s="88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21" customHeight="1">
      <c r="A38" s="80"/>
      <c r="B38" s="86" t="s">
        <v>264</v>
      </c>
      <c r="C38" s="87"/>
      <c r="D38" s="87"/>
      <c r="E38" s="87"/>
      <c r="F38" s="87"/>
      <c r="G38" s="88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21" customHeight="1">
      <c r="A39" s="80"/>
      <c r="B39" s="95" t="s">
        <v>206</v>
      </c>
      <c r="C39" s="90"/>
      <c r="D39" s="90"/>
      <c r="E39" s="90"/>
      <c r="F39" s="90"/>
      <c r="G39" s="88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21" customHeight="1">
      <c r="A40" s="80"/>
      <c r="B40" s="93" t="s">
        <v>265</v>
      </c>
      <c r="C40" s="94"/>
      <c r="D40" s="94"/>
      <c r="E40" s="94"/>
      <c r="F40" s="110"/>
      <c r="G40" s="88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21" customHeight="1">
      <c r="A41" s="80"/>
      <c r="B41" s="93" t="s">
        <v>207</v>
      </c>
      <c r="C41" s="94"/>
      <c r="D41" s="94"/>
      <c r="E41" s="94"/>
      <c r="F41" s="110"/>
      <c r="G41" s="88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21" customHeight="1">
      <c r="A42" s="80"/>
      <c r="B42" s="93" t="s">
        <v>208</v>
      </c>
      <c r="C42" s="94"/>
      <c r="D42" s="94"/>
      <c r="E42" s="94"/>
      <c r="F42" s="110"/>
      <c r="G42" s="88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21" customHeight="1">
      <c r="A43" s="80"/>
      <c r="B43" s="93" t="s">
        <v>209</v>
      </c>
      <c r="C43" s="111"/>
      <c r="D43" s="111"/>
      <c r="E43" s="111"/>
      <c r="F43" s="111"/>
      <c r="G43" s="88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ht="21" customHeight="1">
      <c r="A44" s="80"/>
      <c r="B44" s="95" t="s">
        <v>266</v>
      </c>
      <c r="C44" s="96"/>
      <c r="D44" s="96"/>
      <c r="E44" s="96"/>
      <c r="F44" s="96"/>
      <c r="G44" s="88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21" customHeight="1">
      <c r="A45" s="80"/>
      <c r="B45" s="93" t="s">
        <v>267</v>
      </c>
      <c r="C45" s="94"/>
      <c r="D45" s="94"/>
      <c r="E45" s="94"/>
      <c r="F45" s="110"/>
      <c r="G45" s="88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21" customHeight="1">
      <c r="A46" s="80"/>
      <c r="B46" s="93" t="s">
        <v>268</v>
      </c>
      <c r="C46" s="94"/>
      <c r="D46" s="94"/>
      <c r="E46" s="94"/>
      <c r="F46" s="110"/>
      <c r="G46" s="88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21" customHeight="1">
      <c r="A47" s="80"/>
      <c r="B47" s="93" t="s">
        <v>269</v>
      </c>
      <c r="C47" s="94"/>
      <c r="D47" s="94"/>
      <c r="E47" s="94"/>
      <c r="F47" s="110"/>
      <c r="G47" s="88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21" customHeight="1">
      <c r="A48" s="80"/>
      <c r="B48" s="93" t="s">
        <v>270</v>
      </c>
      <c r="C48" s="94"/>
      <c r="D48" s="94"/>
      <c r="E48" s="94"/>
      <c r="F48" s="110"/>
      <c r="G48" s="88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21" customHeight="1">
      <c r="A49" s="80"/>
      <c r="B49" s="93" t="s">
        <v>271</v>
      </c>
      <c r="C49" s="94"/>
      <c r="D49" s="94"/>
      <c r="E49" s="94"/>
      <c r="F49" s="110"/>
      <c r="G49" s="88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21" customHeight="1">
      <c r="A50" s="80"/>
      <c r="B50" s="93" t="s">
        <v>210</v>
      </c>
      <c r="C50" s="94"/>
      <c r="D50" s="94"/>
      <c r="E50" s="94"/>
      <c r="F50" s="110"/>
      <c r="G50" s="88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21" customHeight="1">
      <c r="A51" s="80"/>
      <c r="B51" s="93" t="s">
        <v>272</v>
      </c>
      <c r="C51" s="94"/>
      <c r="D51" s="94"/>
      <c r="E51" s="94"/>
      <c r="F51" s="110"/>
      <c r="G51" s="88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21" customHeight="1">
      <c r="A52" s="80"/>
      <c r="B52" s="93" t="s">
        <v>273</v>
      </c>
      <c r="C52" s="94"/>
      <c r="D52" s="94"/>
      <c r="E52" s="94"/>
      <c r="F52" s="110"/>
      <c r="G52" s="88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21" customHeight="1">
      <c r="A53" s="80"/>
      <c r="B53" s="93" t="s">
        <v>211</v>
      </c>
      <c r="C53" s="111"/>
      <c r="D53" s="111"/>
      <c r="E53" s="111"/>
      <c r="F53" s="111"/>
      <c r="G53" s="88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21" customHeight="1">
      <c r="A54" s="80"/>
      <c r="B54" s="95" t="s">
        <v>212</v>
      </c>
      <c r="C54" s="96"/>
      <c r="D54" s="96"/>
      <c r="E54" s="96"/>
      <c r="F54" s="96"/>
      <c r="G54" s="88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21" customHeight="1">
      <c r="A55" s="80"/>
      <c r="B55" s="93" t="s">
        <v>213</v>
      </c>
      <c r="C55" s="94"/>
      <c r="D55" s="94"/>
      <c r="E55" s="94"/>
      <c r="F55" s="110"/>
      <c r="G55" s="88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21" customHeight="1">
      <c r="A56" s="80"/>
      <c r="B56" s="93" t="s">
        <v>214</v>
      </c>
      <c r="C56" s="94"/>
      <c r="D56" s="94"/>
      <c r="E56" s="94"/>
      <c r="F56" s="110"/>
      <c r="G56" s="88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21" customHeight="1">
      <c r="A57" s="80"/>
      <c r="B57" s="93" t="s">
        <v>215</v>
      </c>
      <c r="C57" s="94"/>
      <c r="D57" s="94"/>
      <c r="E57" s="94"/>
      <c r="F57" s="110"/>
      <c r="G57" s="88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21" customHeight="1">
      <c r="A58" s="80"/>
      <c r="B58" s="104" t="s">
        <v>216</v>
      </c>
      <c r="C58" s="100"/>
      <c r="D58" s="100"/>
      <c r="E58" s="100"/>
      <c r="F58" s="112"/>
      <c r="G58" s="101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21" customHeight="1">
      <c r="A59" s="80"/>
      <c r="B59" s="97" t="s">
        <v>217</v>
      </c>
      <c r="C59" s="102"/>
      <c r="D59" s="102"/>
      <c r="E59" s="102"/>
      <c r="F59" s="119"/>
      <c r="G59" s="103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21" customHeight="1">
      <c r="A60" s="80"/>
      <c r="B60" s="144" t="s">
        <v>274</v>
      </c>
      <c r="C60" s="146"/>
      <c r="D60" s="147"/>
      <c r="E60" s="147"/>
      <c r="F60" s="148"/>
      <c r="G60" s="145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21" customHeight="1">
      <c r="A61" s="80"/>
      <c r="B61" s="144" t="s">
        <v>275</v>
      </c>
      <c r="C61" s="149"/>
      <c r="D61" s="150"/>
      <c r="E61" s="150"/>
      <c r="F61" s="151"/>
      <c r="G61" s="145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21" customHeight="1">
      <c r="A62" s="80"/>
      <c r="B62" s="108" t="s">
        <v>276</v>
      </c>
      <c r="C62" s="152"/>
      <c r="D62" s="153"/>
      <c r="E62" s="153"/>
      <c r="F62" s="154"/>
      <c r="G62" s="88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21" customHeight="1">
      <c r="A63" s="80"/>
      <c r="B63" s="104" t="s">
        <v>218</v>
      </c>
      <c r="C63" s="100"/>
      <c r="D63" s="100"/>
      <c r="E63" s="100"/>
      <c r="F63" s="100"/>
      <c r="G63" s="101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48" customHeight="1">
      <c r="A64" s="80"/>
      <c r="B64" s="89" t="s">
        <v>219</v>
      </c>
      <c r="C64" s="90"/>
      <c r="D64" s="90"/>
      <c r="E64" s="90"/>
      <c r="F64" s="90"/>
      <c r="G64" s="88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75" customHeight="1">
      <c r="A65" s="80"/>
      <c r="B65" s="93" t="s">
        <v>277</v>
      </c>
      <c r="C65" s="94"/>
      <c r="D65" s="94"/>
      <c r="E65" s="94"/>
      <c r="F65" s="94"/>
      <c r="G65" s="88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21" customHeight="1">
      <c r="A66" s="80"/>
      <c r="B66" s="104" t="s">
        <v>220</v>
      </c>
      <c r="C66" s="100"/>
      <c r="D66" s="100"/>
      <c r="E66" s="100"/>
      <c r="F66" s="100"/>
      <c r="G66" s="101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21" customHeight="1">
      <c r="A67" s="80"/>
      <c r="B67" s="95" t="s">
        <v>221</v>
      </c>
      <c r="C67" s="96"/>
      <c r="D67" s="96"/>
      <c r="E67" s="96"/>
      <c r="F67" s="96"/>
      <c r="G67" s="88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21" customHeight="1">
      <c r="A68" s="80"/>
      <c r="B68" s="93" t="s">
        <v>278</v>
      </c>
      <c r="C68" s="94"/>
      <c r="D68" s="94"/>
      <c r="E68" s="94"/>
      <c r="F68" s="110"/>
      <c r="G68" s="88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21" customHeight="1">
      <c r="A69" s="80"/>
      <c r="B69" s="93" t="s">
        <v>279</v>
      </c>
      <c r="C69" s="94"/>
      <c r="D69" s="94"/>
      <c r="E69" s="94"/>
      <c r="F69" s="94"/>
      <c r="G69" s="88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21" customHeight="1">
      <c r="A70" s="80"/>
      <c r="B70" s="104" t="s">
        <v>222</v>
      </c>
      <c r="C70" s="100"/>
      <c r="D70" s="100"/>
      <c r="E70" s="100"/>
      <c r="F70" s="100"/>
      <c r="G70" s="101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42.75" customHeight="1">
      <c r="A71" s="80"/>
      <c r="B71" s="95" t="s">
        <v>280</v>
      </c>
      <c r="C71" s="96"/>
      <c r="D71" s="96"/>
      <c r="E71" s="96"/>
      <c r="F71" s="96"/>
      <c r="G71" s="88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42" customHeight="1">
      <c r="A72" s="80"/>
      <c r="B72" s="93" t="s">
        <v>281</v>
      </c>
      <c r="C72" s="94"/>
      <c r="D72" s="94"/>
      <c r="E72" s="94"/>
      <c r="F72" s="110"/>
      <c r="G72" s="88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46.5" customHeight="1">
      <c r="A73" s="80"/>
      <c r="B73" s="113" t="s">
        <v>282</v>
      </c>
      <c r="C73" s="105"/>
      <c r="D73" s="105"/>
      <c r="E73" s="105"/>
      <c r="F73" s="114"/>
      <c r="G73" s="103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24.75" customHeight="1">
      <c r="A74" s="80"/>
      <c r="B74" s="108" t="s">
        <v>283</v>
      </c>
      <c r="C74" s="102"/>
      <c r="D74" s="102"/>
      <c r="E74" s="102"/>
      <c r="F74" s="119"/>
      <c r="G74" s="88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24.75" customHeight="1">
      <c r="A75" s="80"/>
      <c r="B75" s="108" t="s">
        <v>284</v>
      </c>
      <c r="C75" s="102"/>
      <c r="D75" s="102"/>
      <c r="E75" s="102"/>
      <c r="F75" s="119"/>
      <c r="G75" s="88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21" customHeight="1">
      <c r="A76" s="80"/>
      <c r="B76" s="104" t="s">
        <v>223</v>
      </c>
      <c r="C76" s="100"/>
      <c r="D76" s="100"/>
      <c r="E76" s="100"/>
      <c r="F76" s="100"/>
      <c r="G76" s="101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21" customHeight="1">
      <c r="A77" s="80"/>
      <c r="B77" s="86" t="s">
        <v>224</v>
      </c>
      <c r="C77" s="87"/>
      <c r="D77" s="87"/>
      <c r="E77" s="87"/>
      <c r="F77" s="87"/>
      <c r="G77" s="88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21.75" customHeight="1">
      <c r="A78" s="80"/>
      <c r="B78" s="97" t="s">
        <v>285</v>
      </c>
      <c r="C78" s="98"/>
      <c r="D78" s="98"/>
      <c r="E78" s="98"/>
      <c r="F78" s="98"/>
      <c r="G78" s="103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44.25" customHeight="1">
      <c r="A79" s="80"/>
      <c r="B79" s="104" t="s">
        <v>225</v>
      </c>
      <c r="C79" s="100"/>
      <c r="D79" s="100"/>
      <c r="E79" s="100"/>
      <c r="F79" s="100"/>
      <c r="G79" s="101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49.5" customHeight="1">
      <c r="A80" s="80"/>
      <c r="B80" s="95" t="s">
        <v>286</v>
      </c>
      <c r="C80" s="96"/>
      <c r="D80" s="96"/>
      <c r="E80" s="96"/>
      <c r="F80" s="96"/>
      <c r="G80" s="88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25.5" customHeight="1">
      <c r="A81" s="80"/>
      <c r="B81" s="93" t="s">
        <v>287</v>
      </c>
      <c r="C81" s="94"/>
      <c r="D81" s="94"/>
      <c r="E81" s="94"/>
      <c r="F81" s="94"/>
      <c r="G81" s="88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44.25" customHeight="1">
      <c r="A82" s="80"/>
      <c r="B82" s="104" t="s">
        <v>226</v>
      </c>
      <c r="C82" s="100"/>
      <c r="D82" s="100"/>
      <c r="E82" s="100"/>
      <c r="F82" s="100"/>
      <c r="G82" s="101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48.75" customHeight="1">
      <c r="A83" s="80"/>
      <c r="B83" s="108" t="s">
        <v>288</v>
      </c>
      <c r="C83" s="102"/>
      <c r="D83" s="102"/>
      <c r="E83" s="102"/>
      <c r="F83" s="102"/>
      <c r="G83" s="88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48.75" customHeight="1">
      <c r="A84" s="80"/>
      <c r="B84" s="113" t="s">
        <v>289</v>
      </c>
      <c r="C84" s="105"/>
      <c r="D84" s="105"/>
      <c r="E84" s="105"/>
      <c r="F84" s="114"/>
      <c r="G84" s="103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21" customHeight="1">
      <c r="A85" s="80"/>
      <c r="B85" s="104" t="s">
        <v>227</v>
      </c>
      <c r="C85" s="100"/>
      <c r="D85" s="100"/>
      <c r="E85" s="100"/>
      <c r="F85" s="100"/>
      <c r="G85" s="101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21" customHeight="1">
      <c r="A86" s="80"/>
      <c r="B86" s="89" t="s">
        <v>228</v>
      </c>
      <c r="C86" s="90"/>
      <c r="D86" s="90"/>
      <c r="E86" s="90"/>
      <c r="F86" s="90"/>
      <c r="G86" s="88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46.5" customHeight="1">
      <c r="A87" s="80"/>
      <c r="B87" s="93" t="s">
        <v>290</v>
      </c>
      <c r="C87" s="94"/>
      <c r="D87" s="94"/>
      <c r="E87" s="94"/>
      <c r="F87" s="110"/>
      <c r="G87" s="88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45" customHeight="1">
      <c r="A88" s="80"/>
      <c r="B88" s="93" t="s">
        <v>291</v>
      </c>
      <c r="C88" s="94"/>
      <c r="D88" s="94"/>
      <c r="E88" s="94"/>
      <c r="F88" s="110"/>
      <c r="G88" s="88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42.75" customHeight="1">
      <c r="A89" s="80"/>
      <c r="B89" s="93" t="s">
        <v>292</v>
      </c>
      <c r="C89" s="94"/>
      <c r="D89" s="94"/>
      <c r="E89" s="94"/>
      <c r="F89" s="94"/>
      <c r="G89" s="88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21" customHeight="1">
      <c r="A90" s="80"/>
      <c r="B90" s="113" t="s">
        <v>293</v>
      </c>
      <c r="C90" s="105"/>
      <c r="D90" s="105"/>
      <c r="E90" s="105"/>
      <c r="F90" s="114"/>
      <c r="G90" s="103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21" customHeight="1">
      <c r="A91" s="80"/>
      <c r="B91" s="104" t="s">
        <v>229</v>
      </c>
      <c r="C91" s="100"/>
      <c r="D91" s="100"/>
      <c r="E91" s="100"/>
      <c r="F91" s="100"/>
      <c r="G91" s="88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21" customHeight="1">
      <c r="A92" s="80"/>
      <c r="B92" s="95" t="s">
        <v>230</v>
      </c>
      <c r="C92" s="96"/>
      <c r="D92" s="96"/>
      <c r="E92" s="96"/>
      <c r="F92" s="96"/>
      <c r="G92" s="88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21" customHeight="1">
      <c r="A93" s="80"/>
      <c r="B93" s="93" t="s">
        <v>231</v>
      </c>
      <c r="C93" s="94"/>
      <c r="D93" s="94"/>
      <c r="E93" s="94"/>
      <c r="F93" s="110"/>
      <c r="G93" s="88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21" customHeight="1">
      <c r="A94" s="80"/>
      <c r="B94" s="93" t="s">
        <v>294</v>
      </c>
      <c r="C94" s="94"/>
      <c r="D94" s="94"/>
      <c r="E94" s="94"/>
      <c r="F94" s="110"/>
      <c r="G94" s="88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21" customHeight="1">
      <c r="A95" s="80"/>
      <c r="B95" s="93" t="s">
        <v>295</v>
      </c>
      <c r="C95" s="94"/>
      <c r="D95" s="94"/>
      <c r="E95" s="94"/>
      <c r="F95" s="110"/>
      <c r="G95" s="88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21" customHeight="1">
      <c r="A96" s="80"/>
      <c r="B96" s="93" t="s">
        <v>296</v>
      </c>
      <c r="C96" s="94"/>
      <c r="D96" s="94"/>
      <c r="E96" s="94"/>
      <c r="F96" s="110"/>
      <c r="G96" s="88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21" customHeight="1">
      <c r="A97" s="80"/>
      <c r="B97" s="113" t="s">
        <v>308</v>
      </c>
      <c r="C97" s="94"/>
      <c r="D97" s="94"/>
      <c r="E97" s="94"/>
      <c r="F97" s="110"/>
      <c r="G97" s="88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21" customHeight="1">
      <c r="A98" s="80"/>
      <c r="B98" s="113" t="s">
        <v>297</v>
      </c>
      <c r="C98" s="105"/>
      <c r="D98" s="105"/>
      <c r="E98" s="105"/>
      <c r="F98" s="114"/>
      <c r="G98" s="103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21" customHeight="1">
      <c r="A99" s="80"/>
      <c r="B99" s="76"/>
      <c r="C99" s="76"/>
      <c r="D99" s="76"/>
      <c r="E99" s="76"/>
      <c r="F99" s="76"/>
      <c r="G99" s="76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21" customHeight="1">
      <c r="A100" s="80"/>
      <c r="B100" s="75" t="s">
        <v>232</v>
      </c>
      <c r="C100" s="76"/>
      <c r="D100" s="76"/>
      <c r="E100" s="76"/>
      <c r="F100" s="76"/>
      <c r="G100" s="76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21" customHeight="1">
      <c r="A101" s="80"/>
      <c r="B101" s="76" t="s">
        <v>241</v>
      </c>
      <c r="C101" s="76" t="s">
        <v>237</v>
      </c>
      <c r="D101" s="76"/>
      <c r="E101" s="76"/>
      <c r="F101" s="76"/>
      <c r="G101" s="76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21" customHeight="1">
      <c r="A102" s="80"/>
      <c r="B102" s="76" t="s">
        <v>238</v>
      </c>
      <c r="C102" s="76" t="s">
        <v>239</v>
      </c>
      <c r="D102" s="76"/>
      <c r="E102" s="76"/>
      <c r="F102" s="76"/>
      <c r="G102" s="76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21" customHeight="1">
      <c r="A103" s="80"/>
      <c r="B103" s="75" t="s">
        <v>177</v>
      </c>
      <c r="C103" s="76"/>
      <c r="D103" s="76"/>
      <c r="E103" s="76"/>
      <c r="F103" s="76"/>
      <c r="G103" s="76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21" customHeight="1">
      <c r="A104" s="80"/>
      <c r="B104" s="115"/>
      <c r="C104" s="115"/>
      <c r="D104" s="115"/>
      <c r="E104" s="115"/>
      <c r="F104" s="115"/>
      <c r="G104" s="115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21" customHeight="1">
      <c r="A105" s="80"/>
      <c r="B105" s="115"/>
      <c r="C105" s="115"/>
      <c r="D105" s="115"/>
      <c r="E105" s="115"/>
      <c r="F105" s="115"/>
      <c r="G105" s="115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21" customHeight="1">
      <c r="A106" s="80"/>
      <c r="B106" s="76"/>
      <c r="C106" s="76" t="s">
        <v>233</v>
      </c>
      <c r="D106" s="76"/>
      <c r="E106" s="76"/>
      <c r="F106" s="76"/>
      <c r="G106" s="76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21" customHeight="1">
      <c r="A107" s="80"/>
      <c r="B107" s="76"/>
      <c r="C107" s="77" t="s">
        <v>234</v>
      </c>
      <c r="E107" s="76"/>
      <c r="F107" s="76"/>
      <c r="G107" s="76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21" customHeight="1">
      <c r="A108" s="80"/>
      <c r="B108" s="76"/>
      <c r="C108" s="76" t="s">
        <v>235</v>
      </c>
      <c r="D108" s="76"/>
      <c r="E108" s="76"/>
      <c r="F108" s="76"/>
      <c r="G108" s="76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21" customHeight="1">
      <c r="A109" s="80"/>
      <c r="B109" s="116"/>
      <c r="C109" s="116"/>
      <c r="D109" s="116"/>
      <c r="E109" s="116"/>
      <c r="F109" s="116"/>
      <c r="G109" s="116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21" customHeight="1">
      <c r="A110" s="80"/>
      <c r="B110" s="75" t="s">
        <v>181</v>
      </c>
      <c r="C110" s="76"/>
      <c r="D110" s="76"/>
      <c r="E110" s="76"/>
      <c r="F110" s="76"/>
      <c r="G110" s="76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21" customHeight="1">
      <c r="A111" s="80"/>
      <c r="B111" s="76"/>
      <c r="C111" s="76"/>
      <c r="D111" s="76"/>
      <c r="E111" s="76"/>
      <c r="F111" s="76"/>
      <c r="G111" s="76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21" customHeight="1">
      <c r="A112" s="80"/>
      <c r="B112" s="76" t="s">
        <v>242</v>
      </c>
      <c r="C112" s="76" t="s">
        <v>184</v>
      </c>
      <c r="D112" s="76"/>
      <c r="E112" s="76"/>
      <c r="F112" s="76"/>
      <c r="G112" s="76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21" customHeight="1">
      <c r="A113" s="80"/>
      <c r="B113" s="76" t="s">
        <v>243</v>
      </c>
      <c r="C113" s="76" t="s">
        <v>187</v>
      </c>
      <c r="D113" s="76"/>
      <c r="E113" s="76"/>
      <c r="F113" s="76"/>
      <c r="G113" s="76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21" customHeight="1">
      <c r="A114" s="80"/>
      <c r="B114" s="76" t="s">
        <v>244</v>
      </c>
      <c r="C114" s="76" t="s">
        <v>190</v>
      </c>
      <c r="D114" s="76"/>
      <c r="E114" s="76"/>
      <c r="F114" s="76"/>
      <c r="G114" s="76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21" customHeight="1">
      <c r="A115" s="80"/>
      <c r="B115" s="76" t="s">
        <v>245</v>
      </c>
      <c r="C115" s="76" t="s">
        <v>193</v>
      </c>
      <c r="D115" s="76"/>
      <c r="E115" s="76"/>
      <c r="F115" s="76"/>
      <c r="G115" s="76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21" customHeight="1">
      <c r="A116" s="80"/>
      <c r="B116" s="76"/>
      <c r="C116" s="76"/>
      <c r="D116" s="76"/>
      <c r="E116" s="76"/>
      <c r="F116" s="76"/>
      <c r="G116" s="76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21" customHeight="1">
      <c r="A117" s="80"/>
      <c r="B117" s="75" t="s">
        <v>246</v>
      </c>
      <c r="C117" s="76"/>
      <c r="D117" s="76"/>
      <c r="E117" s="76"/>
      <c r="F117" s="76"/>
      <c r="G117" s="76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21" customHeight="1">
      <c r="A118" s="80"/>
      <c r="B118" s="76"/>
      <c r="C118" s="76"/>
      <c r="D118" s="76"/>
      <c r="E118" s="76"/>
      <c r="F118" s="76"/>
      <c r="G118" s="76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21" customHeight="1">
      <c r="A119" s="80"/>
      <c r="B119" s="76"/>
      <c r="C119" s="76"/>
      <c r="D119" s="76"/>
      <c r="E119" s="76"/>
      <c r="F119" s="76"/>
      <c r="G119" s="76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21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21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21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21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21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21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21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21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21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21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21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21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21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21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21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21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21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21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21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21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21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21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21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21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21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21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21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21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21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21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21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21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21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21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21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21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21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21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21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21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21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21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21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21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21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21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21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21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21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21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21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21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21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21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21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21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21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21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21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21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21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21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21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21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21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21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21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21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21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21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21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21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21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21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21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21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21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21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21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21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21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21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21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21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21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21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21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21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21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21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21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21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21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21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21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21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21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21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21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21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21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21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21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21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21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21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21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21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21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21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21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21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21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21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21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21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21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21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21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21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21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21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21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21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21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21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21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21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21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21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21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21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21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21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21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21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21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21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21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21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21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21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21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21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21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21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21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21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21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21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21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21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21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21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21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21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21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21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21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21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21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21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21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21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21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21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21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21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21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21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21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21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21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21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21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21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21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21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21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21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21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21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21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21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21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21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2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21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21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21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21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21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21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21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21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21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21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21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21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21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21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21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21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21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21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21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21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21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21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21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21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21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21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21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21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21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21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21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21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21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21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21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21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21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21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21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21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21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21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21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21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21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21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21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21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21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21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21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21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21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21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21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21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21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21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21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21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21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21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21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21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21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21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21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21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21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21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21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21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21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21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21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21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21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21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21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21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21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21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21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21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21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21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21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21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21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21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21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21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21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21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21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21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21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21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21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21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21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21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21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21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21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21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21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21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21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21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21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21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21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21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21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21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21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21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21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21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21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21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21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21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21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21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21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21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21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21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21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21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21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21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21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21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21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21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21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21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21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21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21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21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21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21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21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21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21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21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21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21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21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21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21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21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21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21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21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21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21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21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21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21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21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21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21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21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21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21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21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21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21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21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21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21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21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21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21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21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21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21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21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21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21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21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21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21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21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21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21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21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21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21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21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21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21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21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21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21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21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21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21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21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21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21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21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21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21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21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21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21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21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21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21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21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21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21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21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21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21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21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21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21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21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21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21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21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21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21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21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21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21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21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21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21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21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21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21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21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21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21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21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21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21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21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21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21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21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21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21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21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21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21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21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21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21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21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21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21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21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21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21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21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21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21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21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21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21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21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21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21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21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21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21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21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21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21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21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21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21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21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21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21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21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21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21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21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21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21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21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21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21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21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21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21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21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21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21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21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21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21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21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21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21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21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21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21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21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21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21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21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21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21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21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21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21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21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21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21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21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21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21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21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21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21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21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21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21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21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21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21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21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21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21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21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21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21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21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21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21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21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21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21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21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21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21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21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21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21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21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21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21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21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21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21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21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21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21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21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21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21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21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21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21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21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21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21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21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21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21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21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21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21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21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21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21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21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21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21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21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21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21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21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21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21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21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21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21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21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21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21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21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21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21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21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21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21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21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21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21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21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21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21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21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21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21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21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21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21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21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21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21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21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21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21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21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21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21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21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21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21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21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21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21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21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21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21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21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21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21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21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21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21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21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21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21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21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21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21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21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21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21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21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21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21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21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21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21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21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21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21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21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21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21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21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21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21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21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21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21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21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21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21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21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21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21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21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21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21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21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21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21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21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21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21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21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21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21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21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21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21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21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21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21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21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21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21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21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21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21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21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21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21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21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21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21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21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21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21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21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21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21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21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21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21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21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21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21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21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21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21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21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21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21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21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21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21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21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21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21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21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21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21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21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21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21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21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21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21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21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21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21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21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21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21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21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21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21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21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21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21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21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21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21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21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21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21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21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21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21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21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21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21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21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21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21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21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21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21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21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21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21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21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21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21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21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21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21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21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21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21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21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21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21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21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21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21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21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21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21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21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21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21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21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21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21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21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21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21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21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21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21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21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21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21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21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21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21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21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21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21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21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21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21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21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21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21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21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21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21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21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21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21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21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21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21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21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21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21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21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21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21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21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21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21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21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21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21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21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21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21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21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21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21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21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21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21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21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21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21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21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21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21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21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21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21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21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21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21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21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21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21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21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21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21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21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21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21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21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21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21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21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21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21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21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21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21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21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21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21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21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21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21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21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21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21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21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21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21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21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21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21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21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21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21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21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21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21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21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ignoredErrors>
    <ignoredError sqref="C10:E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4</vt:i4>
      </vt:variant>
    </vt:vector>
  </HeadingPairs>
  <TitlesOfParts>
    <vt:vector size="13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  <vt:lpstr>ระดับชั้น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s14x</cp:lastModifiedBy>
  <cp:lastPrinted>2025-03-07T05:11:54Z</cp:lastPrinted>
  <dcterms:created xsi:type="dcterms:W3CDTF">2012-04-02T23:03:56Z</dcterms:created>
  <dcterms:modified xsi:type="dcterms:W3CDTF">2025-03-08T10:09:35Z</dcterms:modified>
</cp:coreProperties>
</file>