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<sst xmlns="http://schemas.openxmlformats.org/spreadsheetml/2006/main" count="150" uniqueCount="66">
  <si>
    <t>つるりんこクイックリー</t>
  </si>
  <si>
    <t>長岡三古老人福祉会 特別養護老人ホーム縄文の杜関原</t>
  </si>
  <si>
    <t>長岡市関原町1-1072-1</t>
  </si>
  <si>
    <t>栄養</t>
  </si>
  <si>
    <t>0258-21-5055</t>
  </si>
  <si>
    <t>1.7</t>
  </si>
  <si>
    <t>・「濃いとろみ」は明らかにとろみが付いていて、送り込みに力が必要。ストローで吸うことは困難。付着性が増強し嚥下しにくくなるためゼリーやジュレ等の変更を検討する。
・学会分類2021(とろみ)の粘度に幅があるように、とろみ剤の使用目安量においても幅がある。「さじ」での計量は容積になり、重さ(      g)の幅あり。</t>
  </si>
  <si>
    <t>1.0</t>
  </si>
  <si>
    <t>2.0</t>
  </si>
  <si>
    <t>3.0</t>
  </si>
  <si>
    <t>1/2</t>
  </si>
  <si>
    <t>1</t>
  </si>
  <si>
    <t>2</t>
  </si>
  <si>
    <t>ゼリー粥</t>
  </si>
  <si>
    <t>「スベラカーゼライト」使用。</t>
  </si>
  <si>
    <t>ペースト</t>
  </si>
  <si>
    <t>ミキサーにかけて、なめらかにし、ゲル化剤を加えた、べたつかず、まとまりやすい食事。</t>
  </si>
  <si>
    <t>きざみよせ</t>
  </si>
  <si>
    <t>フードプロセッサーにかけて、大きさは5mm前後にし、ゲル化剤を加え、まとまりやすくした食事。</t>
  </si>
  <si>
    <t>全粥</t>
  </si>
  <si>
    <t>米重量に対し5倍の水分量で炊いた粥。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</si>
  <si>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</si>
  <si>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</si>
  <si>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</si>
  <si>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</si>
  <si>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</si>
  <si>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</si>
  <si>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</si>
  <si>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</si>
  <si>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</si>
  <si>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</si>
  <si>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</si>
  <si>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</si>
  <si>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</si>
  <si>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</si>
  <si>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</si>
  <si>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</si>
  <si>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</si>
  <si>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</si>
  <si>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</si>
  <si>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</si>
  <si>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</si>
  <si>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</si>
  <si>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</si>
  <si>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</si>
  <si>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</si>
  <si>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</si>
  <si>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</si>
  <si>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</si>
  <si>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</si>
  <si>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</si>
  <si>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</si>
  <si>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</si>
  <si>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</si>
  <si>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</si>
  <si>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</si>
  <si>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</si>
  <si>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縄文の杜関原</t>
  </si>
  <si>
    <t>作業記録</t>
  </si>
  <si>
    <t>名前</t>
  </si>
  <si>
    <t>施設名3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</si>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</sst>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@ g"/>
    <numFmt numFmtId="166" formatCode="@ 杯"/>
    <numFmt numFmtId="167" formatCode="m/d/yyyy h:mm:ss"/>
  </numFmts>
  <fonts count="17">
    <font>
      <sz val="10.0"/>
      <color rgb="FF000000"/>
      <name val="Arial"/>
      <scheme val="minor"/>
    </font>
    <font>
      <color theme="1"/>
      <name val="Calibri"/>
    </font>
    <font>
      <sz val="9.0"/>
      <color theme="1"/>
      <name val="Arial"/>
      <scheme val="minor"/>
    </font>
    <font>
      <sz val="13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12.0"/>
      <color theme="1"/>
      <name val="Calibri"/>
    </font>
    <font>
      <sz val="9.0"/>
      <color rgb="FF000000"/>
      <name val="Arial"/>
      <scheme val="minor"/>
    </font>
    <font>
      <color theme="1"/>
      <name val="Arial"/>
    </font>
    <font>
      <sz val="9.0"/>
      <color theme="1"/>
      <name val="Arial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2" fontId="2" numFmtId="0" xfId="0" applyAlignment="1" applyFill="1" applyFont="1">
      <alignment horizontal="center" readingOrder="0" vertical="center"/>
    </xf>
    <xf borderId="2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ill="1" applyFont="1">
      <alignment horizontal="center" readingOrder="0" vertical="center"/>
    </xf>
    <xf borderId="3" fillId="2" fontId="1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bottom"/>
    </xf>
    <xf borderId="5" fillId="0" fontId="4" numFmtId="0" xfId="0" applyBorder="1" applyFont="1"/>
    <xf borderId="1" fillId="3" fontId="5" numFmtId="49" xfId="0" applyAlignment="1" applyBorder="1" applyFill="1" applyFont="1" applyNumberFormat="1">
      <alignment horizontal="center" readingOrder="0" vertical="center"/>
    </xf>
    <xf borderId="6" fillId="2" fontId="1" numFmtId="0" xfId="0" applyAlignment="1" applyBorder="1" applyFill="1" applyFont="1">
      <alignment horizontal="center" vertical="center"/>
    </xf>
    <xf borderId="3" fillId="0" fontId="4" numFmtId="0" xfId="0" applyBorder="1" applyFont="1"/>
    <xf borderId="1" fillId="3" fontId="6" numFmtId="49" xfId="0" applyAlignment="1" applyBorder="1" applyFill="1" applyFont="1" applyNumberFormat="1">
      <alignment horizontal="center" readingOrder="0" vertical="center"/>
    </xf>
    <xf borderId="7" fillId="0" fontId="7" numFmtId="0" xfId="0" applyAlignment="1" applyBorder="1" applyFont="1">
      <alignment horizontal="center" readingOrder="0" vertical="center"/>
    </xf>
    <xf borderId="1" fillId="2" fontId="1" numFmtId="0" xfId="0" applyAlignment="1" applyBorder="1" applyFill="1" applyFont="1">
      <alignment horizontal="center" vertical="center"/>
    </xf>
    <xf borderId="1" fillId="4" fontId="8" numFmtId="0" xfId="0" applyAlignment="1" applyBorder="1" applyFill="1" applyFont="1">
      <alignment readingOrder="0" shrinkToFit="0" vertical="center" wrapText="1"/>
    </xf>
    <xf borderId="6" fillId="0" fontId="4" numFmtId="0" xfId="0" applyBorder="1" applyFont="1"/>
    <xf borderId="0" fillId="0" fontId="9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readingOrder="0" vertical="center"/>
    </xf>
    <xf borderId="7" fillId="4" fontId="7" numFmtId="164" xfId="0" applyAlignment="1" applyBorder="1" applyFill="1" applyFont="1" applyNumberFormat="1">
      <alignment horizontal="center" readingOrder="0" vertical="center"/>
    </xf>
    <xf borderId="0" fillId="0" fontId="1" numFmtId="0" xfId="0" applyAlignment="1" applyFont="1">
      <alignment horizontal="center" readingOrder="0"/>
    </xf>
    <xf borderId="1" fillId="0" fontId="10" numFmtId="0" xfId="0" applyAlignment="1" applyBorder="1" applyFont="1">
      <alignment horizontal="center" shrinkToFit="0" vertical="center" wrapText="1"/>
    </xf>
    <xf borderId="4" fillId="0" fontId="3" numFmtId="165" xfId="0" applyAlignment="1" applyBorder="1" applyFont="1" applyNumberFormat="1">
      <alignment horizontal="center" readingOrder="0" vertical="center"/>
    </xf>
    <xf borderId="0" fillId="0" fontId="1" numFmtId="0" xfId="0" applyFont="1"/>
    <xf borderId="2" fillId="0" fontId="7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8" fillId="0" fontId="4" numFmtId="0" xfId="0" applyBorder="1" applyFont="1"/>
    <xf borderId="0" fillId="0" fontId="11" numFmtId="0" xfId="0" applyAlignment="1" applyFont="1">
      <alignment vertical="center"/>
    </xf>
    <xf borderId="1" fillId="0" fontId="3" numFmtId="165" xfId="0" applyAlignment="1" applyBorder="1" applyFont="1" applyNumberFormat="1">
      <alignment horizontal="center" readingOrder="0" vertical="center"/>
    </xf>
    <xf borderId="1" fillId="0" fontId="9" numFmtId="0" xfId="0" applyAlignment="1" applyBorder="1" applyFont="1">
      <alignment horizontal="center" vertical="center"/>
    </xf>
    <xf borderId="1" fillId="0" fontId="3" numFmtId="166" xfId="0" applyAlignment="1" applyBorder="1" applyFont="1" applyNumberFormat="1">
      <alignment horizontal="center" readingOrder="0" vertical="center"/>
    </xf>
    <xf borderId="1" fillId="0" fontId="9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5" fontId="5" numFmtId="49" xfId="0" applyAlignment="1" applyBorder="1" applyFill="1" applyFont="1" applyNumberFormat="1">
      <alignment horizontal="center" readingOrder="0" vertical="center"/>
    </xf>
    <xf borderId="1" fillId="5" fontId="6" numFmtId="49" xfId="0" applyAlignment="1" applyBorder="1" applyFill="1" applyFont="1" applyNumberFormat="1">
      <alignment horizontal="center" readingOrder="0" vertical="center"/>
    </xf>
    <xf borderId="0" fillId="0" fontId="9" numFmtId="0" xfId="0" applyAlignment="1" applyFont="1">
      <alignment horizontal="center" vertical="center"/>
    </xf>
    <xf borderId="1" fillId="0" fontId="9" numFmtId="0" xfId="0" applyAlignment="1" applyBorder="1" applyFont="1">
      <alignment vertical="center"/>
    </xf>
    <xf borderId="1" fillId="0" fontId="10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readingOrder="0" shrinkToFit="0" vertical="center" wrapText="1"/>
    </xf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ill="1" applyFont="1" applyNumberFormat="1">
      <alignment horizontal="center" readingOrder="0" vertical="center"/>
    </xf>
    <xf borderId="2" fillId="2" fontId="12" numFmtId="0" xfId="0" applyAlignment="1" applyBorder="1" applyFill="1" applyFont="1">
      <alignment horizontal="center" readingOrder="0" vertical="center"/>
    </xf>
    <xf borderId="9" fillId="0" fontId="12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12" numFmtId="0" xfId="0" applyAlignment="1" applyBorder="1" applyFill="1" applyFont="1">
      <alignment horizontal="center" readingOrder="0" vertical="center"/>
    </xf>
    <xf borderId="4" fillId="0" fontId="12" numFmtId="0" xfId="0" applyAlignment="1" applyBorder="1" applyFont="1">
      <alignment horizontal="center" readingOrder="0" vertical="center"/>
    </xf>
    <xf borderId="2" fillId="0" fontId="12" numFmtId="164" xfId="0" applyAlignment="1" applyBorder="1" applyFont="1" applyNumberFormat="1">
      <alignment horizontal="center" readingOrder="0" vertical="center"/>
    </xf>
    <xf borderId="0" fillId="0" fontId="2" numFmtId="0" xfId="0" applyFont="1"/>
    <xf borderId="11" fillId="0" fontId="4" numFmtId="0" xfId="0" applyBorder="1" applyFont="1"/>
    <xf borderId="7" fillId="0" fontId="4" numFmtId="0" xfId="0" applyBorder="1" applyFont="1"/>
    <xf borderId="12" fillId="7" fontId="13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12" numFmtId="0" xfId="0" applyAlignment="1" applyBorder="1" applyFill="1" applyFont="1">
      <alignment horizontal="center" readingOrder="0" vertical="center"/>
    </xf>
    <xf borderId="4" fillId="0" fontId="12" numFmtId="0" xfId="0" applyAlignment="1" applyBorder="1" applyFont="1">
      <alignment horizontal="center" vertical="center"/>
    </xf>
    <xf borderId="9" fillId="0" fontId="14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4" fillId="2" fontId="2" numFmtId="0" xfId="0" applyAlignment="1" applyBorder="1" applyFill="1" applyFont="1">
      <alignment horizontal="center" readingOrder="0" vertical="center"/>
    </xf>
    <xf borderId="1" fillId="2" fontId="15" numFmtId="0" xfId="0" applyAlignment="1" applyBorder="1" applyFill="1" applyFont="1">
      <alignment horizontal="center" readingOrder="0" vertical="center"/>
    </xf>
    <xf borderId="4" fillId="2" fontId="15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left" readingOrder="0" shrinkToFit="0" vertical="center" wrapText="1"/>
    </xf>
    <xf borderId="4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5" fontId="5" numFmtId="49" xfId="0" applyAlignment="1" applyBorder="1" applyFill="1" applyFont="1" applyNumberFormat="1">
      <alignment horizontal="center" readingOrder="0" vertical="top"/>
    </xf>
    <xf borderId="2" fillId="6" fontId="5" numFmtId="49" xfId="0" applyAlignment="1" applyBorder="1" applyFill="1" applyFont="1" applyNumberFormat="1">
      <alignment horizontal="center" readingOrder="0" vertical="top"/>
    </xf>
    <xf borderId="4" fillId="0" fontId="14" numFmtId="0" xfId="0" applyAlignment="1" applyBorder="1" applyFont="1">
      <alignment horizontal="left" readingOrder="0" vertical="center"/>
    </xf>
    <xf borderId="2" fillId="2" fontId="15" numFmtId="0" xfId="0" applyAlignment="1" applyBorder="1" applyFill="1" applyFont="1">
      <alignment horizontal="center" readingOrder="0" vertical="center"/>
    </xf>
    <xf borderId="4" fillId="0" fontId="12" numFmtId="165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12" numFmtId="165" xfId="0" applyAlignment="1" applyBorder="1" applyFont="1" applyNumberFormat="1">
      <alignment horizontal="center" vertical="center"/>
    </xf>
    <xf borderId="4" fillId="0" fontId="12" numFmtId="165" xfId="0" applyAlignment="1" applyBorder="1" applyFont="1" applyNumberFormat="1">
      <alignment horizontal="center"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12" numFmtId="166" xfId="0" applyAlignment="1" applyBorder="1" applyFont="1" applyNumberFormat="1">
      <alignment horizontal="center" vertical="center"/>
    </xf>
    <xf borderId="4" fillId="0" fontId="12" numFmtId="166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11" fillId="8" fontId="9" numFmtId="0" xfId="0" applyAlignment="1" applyBorder="1" applyFill="1" applyFont="1">
      <alignment vertical="bottom"/>
    </xf>
    <xf borderId="7" fillId="8" fontId="9" numFmtId="0" xfId="0" applyAlignment="1" applyBorder="1" applyFill="1" applyFont="1">
      <alignment vertical="bottom"/>
    </xf>
    <xf borderId="7" fillId="8" fontId="10" numFmtId="0" xfId="0" applyAlignment="1" applyBorder="1" applyFill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center" readingOrder="0"/>
    </xf>
    <xf borderId="7" fillId="0" fontId="9" numFmtId="0" xfId="0" applyAlignment="1" applyBorder="1" applyFont="1">
      <alignment readingOrder="0" vertical="bottom"/>
    </xf>
    <xf borderId="0" fillId="0" fontId="9" numFmtId="0" xfId="0" applyAlignment="1" applyFont="1">
      <alignment horizontal="center" vertical="bottom"/>
    </xf>
    <xf borderId="0" fillId="0" fontId="9" numFmtId="14" xfId="0" applyAlignment="1" applyFont="1" applyNumberFormat="1">
      <alignment readingOrder="0" vertical="bottom"/>
    </xf>
    <xf borderId="0" fillId="0" fontId="9" numFmtId="0" xfId="0" applyAlignment="1" applyFont="1">
      <alignment readingOrder="0" vertical="bottom"/>
    </xf>
    <xf borderId="0" fillId="0" fontId="11" numFmtId="0" xfId="0" applyAlignment="1" applyFont="1">
      <alignment readingOrder="0"/>
    </xf>
    <xf borderId="0" fillId="0" fontId="11" numFmtId="167" xfId="0" applyAlignment="1" applyFont="1" applyNumberFormat="1">
      <alignment readingOrder="0"/>
    </xf>
    <xf borderId="7" fillId="0" fontId="7" numFmtId="164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readingOrder="0" shrinkToFit="0" vertical="center" wrapText="1"/>
    </xf>
    <xf borderId="8" fillId="2" fontId="1" numFmtId="0" xfId="0" applyAlignment="1" applyBorder="1" applyFill="1" applyFont="1">
      <alignment horizontal="center" shrinkToFit="0" vertical="center" wrapText="1"/>
    </xf>
    <xf borderId="12" fillId="0" fontId="9" numFmtId="0" xfId="0" applyAlignment="1" applyBorder="1" applyFont="1">
      <alignment horizontal="center" readingOrder="0" shrinkToFit="0" vertical="center" wrapText="1"/>
    </xf>
    <xf borderId="7" fillId="2" fontId="1" numFmtId="0" xfId="0" applyAlignment="1" applyBorder="1" applyFill="1" applyFont="1">
      <alignment horizontal="center" shrinkToFit="0" vertical="center" wrapText="1"/>
    </xf>
    <xf borderId="0" fillId="0" fontId="9" numFmtId="0" xfId="0" applyFont="1"/>
    <xf borderId="7" fillId="2" fontId="1" numFmtId="0" xfId="0" applyAlignment="1" applyBorder="1" applyFill="1" applyFont="1">
      <alignment horizontal="center" shrinkToFit="0" vertical="center" wrapText="1"/>
    </xf>
    <xf borderId="12" fillId="0" fontId="9" numFmtId="165" xfId="0" applyAlignment="1" applyBorder="1" applyFont="1" applyNumberFormat="1">
      <alignment horizontal="center" readingOrder="0" shrinkToFit="0" vertical="center" wrapText="1"/>
    </xf>
    <xf borderId="15" fillId="0" fontId="9" numFmtId="0" xfId="0" applyAlignment="1" applyBorder="1" applyFont="1">
      <alignment horizontal="left" readingOrder="0" shrinkToFit="0" vertical="center" wrapText="1"/>
    </xf>
    <xf borderId="6" fillId="2" fontId="1" numFmtId="0" xfId="0" applyAlignment="1" applyBorder="1" applyFill="1" applyFont="1">
      <alignment horizontal="center" shrinkToFit="0" vertical="center" wrapText="1"/>
    </xf>
    <xf borderId="7" fillId="0" fontId="9" numFmtId="165" xfId="0" applyAlignment="1" applyBorder="1" applyFont="1" applyNumberFormat="1">
      <alignment horizontal="center" readingOrder="0" shrinkToFit="0" vertical="center" wrapText="1"/>
    </xf>
    <xf borderId="6" fillId="2" fontId="1" numFmtId="0" xfId="0" applyAlignment="1" applyBorder="1" applyFill="1" applyFont="1">
      <alignment horizontal="center" shrinkToFit="0" vertical="center" wrapText="1"/>
    </xf>
    <xf borderId="1" fillId="0" fontId="9" numFmtId="166" xfId="0" applyAlignment="1" applyBorder="1" applyFont="1" applyNumberFormat="1">
      <alignment horizontal="center" readingOrder="0" shrinkToFit="0" vertical="center" wrapText="1"/>
    </xf>
    <xf borderId="0" fillId="0" fontId="9" numFmtId="0" xfId="0" applyFont="1"/>
    <xf borderId="0" fillId="0" fontId="9" numFmtId="166" xfId="0" applyFont="1" applyNumberFormat="1"/>
    <xf borderId="0" fillId="0" fontId="2" numFmtId="0" xfId="0" applyAlignment="1" applyFont="1">
      <alignment readingOrder="0"/>
    </xf>
    <xf borderId="4" fillId="0" fontId="2" numFmtId="0" xfId="0" applyAlignment="1" applyBorder="1" applyFont="1">
      <alignment readingOrder="0" shrinkToFit="0" vertical="center" wrapText="1"/>
    </xf>
    <xf borderId="14" fillId="0" fontId="12" numFmtId="0" xfId="0" applyAlignment="1" applyBorder="1" applyFont="1">
      <alignment readingOrder="0" shrinkToFit="0" vertical="center" wrapText="1"/>
    </xf>
    <xf borderId="1" fillId="0" fontId="12" numFmtId="165" xfId="0" applyAlignment="1" applyBorder="1" applyFont="1" applyNumberFormat="1">
      <alignment horizontal="center" readingOrder="0" vertical="center"/>
    </xf>
    <xf borderId="1" fillId="0" fontId="12" numFmtId="166" xfId="0" applyAlignment="1" applyBorder="1" applyFont="1" applyNumberFormat="1">
      <alignment horizontal="center" readingOrder="0" vertical="center"/>
    </xf>
    <xf borderId="4" fillId="0" fontId="12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</xdr:row>
      <xdr:rowOff>0</xdr:rowOff>
    </xdr:from>
    <xdr:ext cx="12668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6682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</xdr:row>
      <xdr:rowOff>0</xdr:rowOff>
    </xdr:from>
    <xdr:ext cx="12668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6682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30.0" customHeight="1">
      <c r="A2" s="11" t="str">
        <f>IFERROR(__xludf.DUMMYFUNCTION("IMPORTRANGE(""https://docs.google.com/spreadsheets/d/1gkRepGJi8YSf_9GBJuQGTAy9KAk4_wUsZeeKx4jozwg/edit?usp=sharing"",""施設情報!A2"")"),"施設名")</f>
        <v>施設名</v>
      </c>
      <c r="B2" s="14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0.0" customHeight="1">
      <c r="A3" s="11" t="str">
        <f>IFERROR(__xludf.DUMMYFUNCTION("IMPORTRANGE(""https://docs.google.com/spreadsheets/d/1gkRepGJi8YSf_9GBJuQGTAy9KAk4_wUsZeeKx4jozwg/edit?usp=sharing"",""施設情報!A3"")"),"住所")</f>
        <v>住所</v>
      </c>
      <c r="B3" s="14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30.0" customHeight="1">
      <c r="A4" s="11" t="str">
        <f>IFERROR(__xludf.DUMMYFUNCTION("IMPORTRANGE(""https://docs.google.com/spreadsheets/d/1gkRepGJi8YSf_9GBJuQGTAy9KAk4_wUsZeeKx4jozwg/edit?usp=sharing"",""施設情報!A4"")"),"連絡先")</f>
        <v>連絡先</v>
      </c>
      <c r="B4" s="14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30.0" customHeight="1">
      <c r="A5" s="11" t="str">
        <f>IFERROR(__xludf.DUMMYFUNCTION("IMPORTRANGE(""https://docs.google.com/spreadsheets/d/1gkRepGJi8YSf_9GBJuQGTAy9KAk4_wUsZeeKx4jozwg/edit?usp=sharing"",""施設情報!A5"")"),"電話番号")</f>
        <v>電話番号</v>
      </c>
      <c r="B5" s="14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11" t="str">
        <f>IFERROR(__xludf.DUMMYFUNCTION("IMPORTRANGE(""https://docs.google.com/spreadsheets/d/1gkRepGJi8YSf_9GBJuQGTAy9KAk4_wUsZeeKx4jozwg/edit?usp=sharing"",""施設情報!A6"")"),"更新日")</f>
        <v>更新日</v>
      </c>
      <c r="B6" s="20">
        <v>46075.0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2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2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2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2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2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2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2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2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2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2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2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2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2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2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2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2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2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2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2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2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2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2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2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2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2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2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2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2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2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2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2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2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2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2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2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2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2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2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2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2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2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2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2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2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2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2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2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2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2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2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2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2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2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2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2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2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2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2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2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2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2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2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2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2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2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2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2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2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2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2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2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2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2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2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2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2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2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2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2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2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2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2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2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2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2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2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2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2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2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2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2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2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2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2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2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2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2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2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2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2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2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2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2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2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2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2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2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2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2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2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2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2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2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2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2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2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2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2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2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2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2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2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2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2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2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2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2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2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2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2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2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2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2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2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2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2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2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2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2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2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2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2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2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2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2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2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2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2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2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2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2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2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2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2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2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2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2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2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2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2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2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2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2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2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2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2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2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2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2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2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2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2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2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2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2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2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2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2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2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2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2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2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2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2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2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2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2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2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2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2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2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2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2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2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2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2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2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2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2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2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2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2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2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2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2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2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2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2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2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2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2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2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2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2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2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2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2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2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2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2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2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2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2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2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2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2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2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2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2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2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2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2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2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2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2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2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2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2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2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2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2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2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2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2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2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2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2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2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2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2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2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2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2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2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2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2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2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2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2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2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2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2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2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2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2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2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2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2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2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2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2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2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2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2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2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2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2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2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2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2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2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2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2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2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2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2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2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2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2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2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2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2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2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2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2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2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2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2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2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2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2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2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2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2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2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2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2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2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2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2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2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2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2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2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2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2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2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2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2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2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2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2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2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2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2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2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2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2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2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2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2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2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2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2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2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2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2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2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2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2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2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2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2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2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2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2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2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2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2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2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2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2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2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2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2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2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2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2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2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2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2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2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2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2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2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2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2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2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2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2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2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2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2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2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2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2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2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2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2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2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2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2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2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2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2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2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2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2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2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2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2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2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2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2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2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2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2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2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2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2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2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2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2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2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2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2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2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2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2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2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2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2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2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2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2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2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2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2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2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2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2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2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2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2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2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2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2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2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2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2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2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2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2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2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2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2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2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2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2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2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2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2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2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2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2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2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2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2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2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2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2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2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2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2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2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2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2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2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2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2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2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2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2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2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2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2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2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2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2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2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2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2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2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2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2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2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2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2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2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2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2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2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2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2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2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2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2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2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2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2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2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2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2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2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2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2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2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2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2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2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2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2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2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2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2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2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2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2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2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2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2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2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2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2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2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2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2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2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2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2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2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2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2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2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2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2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2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2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2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2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2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2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2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2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2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2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2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2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2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2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2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2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2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2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2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2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2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2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2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2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2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2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2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2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2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2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2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2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2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2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2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2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2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2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2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2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2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2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2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2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2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2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2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2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2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2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2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2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2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2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2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2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2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2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2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2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2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2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2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2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2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2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2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2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2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2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2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2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2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2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2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2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2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2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2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2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2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2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2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2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2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2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2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2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2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2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2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2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2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2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2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2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2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2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2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2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2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2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2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2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2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2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2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2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2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2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2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2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2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2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2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2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2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2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2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2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2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2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2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2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2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2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2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2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2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2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2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2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2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2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2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2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2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2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2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2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2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2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2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2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2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2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2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2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2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2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2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2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2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2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2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2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2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2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2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2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2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2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2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2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2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2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2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2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2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2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2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2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2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2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2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2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2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2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2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2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2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2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2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2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2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2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2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2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2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2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2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2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2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2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2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2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2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2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2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2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2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2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2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2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2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2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2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2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2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2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2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2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2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2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2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2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2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2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2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2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2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2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2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2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2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2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2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2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2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2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2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2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2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2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2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2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2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2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2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2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2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2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2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2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2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2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2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2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2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2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2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2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2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2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2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2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2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2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2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2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2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2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2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2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2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2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2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2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2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2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2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2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2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2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2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2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2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2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2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2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2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2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2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2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2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2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2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2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2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2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2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2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2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2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2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2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2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2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2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2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2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2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2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2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2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2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2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2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2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2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2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2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2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2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2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2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2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2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2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2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2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2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2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2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2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2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2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2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2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2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2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2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2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2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2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2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2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2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2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2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2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2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2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2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2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2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2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2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2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2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2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2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2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2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2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2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2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2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2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2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2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2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2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2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2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2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2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2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2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2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2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2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2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2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2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2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2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2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2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2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2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2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2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2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2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2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2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2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2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2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2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2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2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2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2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2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2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2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2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2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2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2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2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2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2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2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2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2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2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2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2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2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2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2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2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2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2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2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2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2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2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2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2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2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2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2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2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2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2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2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2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2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2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2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2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2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2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2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2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2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2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2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2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2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2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2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2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2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2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2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2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2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2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2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2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2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2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2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2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2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2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2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2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2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2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24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IFERROR(__xludf.DUMMYFUNCTION("IMPORTRANGE(""https://docs.google.com/spreadsheets/d/1gkRepGJi8YSf_9GBJuQGTAy9KAk4_wUsZeeKx4jozwg/edit?usp=sharing"",""主食!A2"")"),"0j")</f>
        <v>0j</v>
      </c>
      <c r="B2" s="13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96" t="str">
        <f>IFERROR(__xludf.DUMMYFUNCTION("IMPORTRANGE(""https://docs.google.com/spreadsheets/d/1gkRepGJi8YSf_9GBJuQGTAy9KAk4_wUsZeeKx4jozwg/edit?usp=sharing"",""主食!C2"")"),"")</f>
        <v/>
      </c>
      <c r="D2" s="21"/>
      <c r="E2" s="26"/>
      <c r="F2" s="28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75.0" customHeight="1">
      <c r="A3" s="10" t="str">
        <f>IFERROR(__xludf.DUMMYFUNCTION("IMPORTRANGE(""https://docs.google.com/spreadsheets/d/1gkRepGJi8YSf_9GBJuQGTAy9KAk4_wUsZeeKx4jozwg/edit?usp=sharing"",""主食!A3"")"),"1j")</f>
        <v>1j</v>
      </c>
      <c r="B3" s="13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9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6"/>
      <c r="E3" s="26" t="s">
        <v>13</v>
      </c>
      <c r="F3" s="28" t="s">
        <v>14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75.0" customHeight="1">
      <c r="A4" s="37" t="str">
        <f>IFERROR(__xludf.DUMMYFUNCTION("IMPORTRANGE(""https://docs.google.com/spreadsheets/d/1gkRepGJi8YSf_9GBJuQGTAy9KAk4_wUsZeeKx4jozwg/edit?usp=sharing"",""主食!A4"")"),"2-1")</f>
        <v>2-1</v>
      </c>
      <c r="B4" s="38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9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6"/>
      <c r="E4" s="26"/>
      <c r="F4" s="28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ht="75.0" customHeight="1">
      <c r="A5" s="37" t="str">
        <f>IFERROR(__xludf.DUMMYFUNCTION("IMPORTRANGE(""https://docs.google.com/spreadsheets/d/1gkRepGJi8YSf_9GBJuQGTAy9KAk4_wUsZeeKx4jozwg/edit?usp=sharing"",""主食!A5"")"),"2-2")</f>
        <v>2-2</v>
      </c>
      <c r="B5" s="38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9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6"/>
      <c r="E5" s="26"/>
      <c r="F5" s="28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75.0" customHeight="1">
      <c r="A6" s="37" t="str">
        <f>IFERROR(__xludf.DUMMYFUNCTION("IMPORTRANGE(""https://docs.google.com/spreadsheets/d/1gkRepGJi8YSf_9GBJuQGTAy9KAk4_wUsZeeKx4jozwg/edit?usp=sharing"",""主食!A6"")"),"3")</f>
        <v>3</v>
      </c>
      <c r="B6" s="38" t="str">
        <f>IFERROR(__xludf.DUMMYFUNCTION("IMPORTRANGE(""https://docs.google.com/spreadsheets/d/1gkRepGJi8YSf_9GBJuQGTAy9KAk4_wUsZeeKx4jozwg/edit?usp=sharing"",""主食!B6"")"),"舌でつぶせる")</f>
        <v>舌でつぶせる</v>
      </c>
      <c r="C6" s="9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6"/>
      <c r="E6" s="26"/>
      <c r="F6" s="28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9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6"/>
      <c r="E7" s="26" t="s">
        <v>19</v>
      </c>
      <c r="F7" s="28" t="s">
        <v>20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9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6"/>
      <c r="E8" s="26"/>
      <c r="F8" s="28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97" t="str">
        <f>'水分とろみ'!A1</f>
        <v>とろみ調整食品</v>
      </c>
      <c r="B1" s="98" t="s">
        <v>0</v>
      </c>
      <c r="C1" s="55"/>
      <c r="D1" s="53"/>
      <c r="E1" s="99" t="str">
        <f>'水分とろみ'!E1</f>
        <v>備考</v>
      </c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ht="30.0" customHeight="1">
      <c r="A2" s="17"/>
      <c r="B2" s="101" t="str">
        <f>'水分とろみ'!B2</f>
        <v>小さじ1杯の量 (g)</v>
      </c>
      <c r="C2" s="102" t="s">
        <v>5</v>
      </c>
      <c r="D2" s="53"/>
      <c r="E2" s="103" t="s">
        <v>6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ht="30.0" customHeight="1">
      <c r="A3" s="104" t="str">
        <f>'水分とろみ'!A3</f>
        <v>学会分類</v>
      </c>
      <c r="B3" s="101" t="str">
        <f>'水分とろみ'!B3</f>
        <v>薄いとろみ</v>
      </c>
      <c r="C3" s="101" t="str">
        <f>'水分とろみ'!C3</f>
        <v>中間のとろみ</v>
      </c>
      <c r="D3" s="101" t="str">
        <f>'水分とろみ'!D3</f>
        <v>濃いとろみ</v>
      </c>
      <c r="E3" s="74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ht="45.0" customHeight="1">
      <c r="A4" s="104" t="str">
        <f>'水分とろみ'!A4</f>
        <v>使用目安量 (g)
水100mlあたり</v>
      </c>
      <c r="B4" s="105" t="s">
        <v>7</v>
      </c>
      <c r="C4" s="105" t="s">
        <v>8</v>
      </c>
      <c r="D4" s="105" t="s">
        <v>9</v>
      </c>
      <c r="E4" s="74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ht="45.0" customHeight="1">
      <c r="A5" s="106" t="str">
        <f>'水分とろみ'!A5</f>
        <v>使用目安量
(小さじ)
水100mlあたり</v>
      </c>
      <c r="B5" s="107" t="s">
        <v>10</v>
      </c>
      <c r="C5" s="107" t="s">
        <v>11</v>
      </c>
      <c r="D5" s="107" t="s">
        <v>12</v>
      </c>
      <c r="E5" s="53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ht="60.0" customHeight="1">
      <c r="A6" s="108"/>
      <c r="B6" s="109"/>
      <c r="C6" s="109"/>
      <c r="D6" s="109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  <row r="991">
      <c r="A991" s="100"/>
      <c r="B991" s="100"/>
      <c r="C991" s="100"/>
      <c r="D991" s="100"/>
      <c r="E991" s="100"/>
      <c r="F991" s="100"/>
      <c r="G991" s="100"/>
      <c r="H991" s="100"/>
      <c r="I991" s="100"/>
      <c r="J991" s="100"/>
      <c r="K991" s="100"/>
      <c r="L991" s="100"/>
      <c r="M991" s="100"/>
      <c r="N991" s="100"/>
      <c r="O991" s="100"/>
      <c r="P991" s="100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</row>
    <row r="992">
      <c r="A992" s="100"/>
      <c r="B992" s="100"/>
      <c r="C992" s="100"/>
      <c r="D992" s="100"/>
      <c r="E992" s="100"/>
      <c r="F992" s="100"/>
      <c r="G992" s="100"/>
      <c r="H992" s="100"/>
      <c r="I992" s="100"/>
      <c r="J992" s="100"/>
      <c r="K992" s="100"/>
      <c r="L992" s="100"/>
      <c r="M992" s="100"/>
      <c r="N992" s="100"/>
      <c r="O992" s="100"/>
      <c r="P992" s="100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</row>
    <row r="993">
      <c r="A993" s="100"/>
      <c r="B993" s="100"/>
      <c r="C993" s="100"/>
      <c r="D993" s="100"/>
      <c r="E993" s="100"/>
      <c r="F993" s="100"/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</row>
    <row r="994">
      <c r="A994" s="100"/>
      <c r="B994" s="100"/>
      <c r="C994" s="100"/>
      <c r="D994" s="100"/>
      <c r="E994" s="100"/>
      <c r="F994" s="100"/>
      <c r="G994" s="100"/>
      <c r="H994" s="100"/>
      <c r="I994" s="100"/>
      <c r="J994" s="100"/>
      <c r="K994" s="100"/>
      <c r="L994" s="100"/>
      <c r="M994" s="100"/>
      <c r="N994" s="100"/>
      <c r="O994" s="100"/>
      <c r="P994" s="100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</row>
    <row r="995">
      <c r="A995" s="100"/>
      <c r="B995" s="100"/>
      <c r="C995" s="100"/>
      <c r="D995" s="100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</row>
    <row r="996">
      <c r="A996" s="100"/>
      <c r="B996" s="100"/>
      <c r="C996" s="100"/>
      <c r="D996" s="100"/>
      <c r="E996" s="100"/>
      <c r="F996" s="100"/>
      <c r="G996" s="100"/>
      <c r="H996" s="100"/>
      <c r="I996" s="100"/>
      <c r="J996" s="100"/>
      <c r="K996" s="100"/>
      <c r="L996" s="100"/>
      <c r="M996" s="100"/>
      <c r="N996" s="100"/>
      <c r="O996" s="100"/>
      <c r="P996" s="100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</row>
    <row r="997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</row>
    <row r="998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</row>
    <row r="999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</row>
    <row r="1000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5" t="s">
        <v>60</v>
      </c>
      <c r="B1" s="46" t="str">
        <f>'施設情報'!B2</f>
        <v>長岡三古老人福祉会 特別養護老人ホーム縄文の杜関原</v>
      </c>
      <c r="C1" s="47"/>
      <c r="D1" s="48" t="s">
        <v>22</v>
      </c>
      <c r="E1" s="12"/>
      <c r="F1" s="49" t="str">
        <f>'施設情報'!B3</f>
        <v>長岡市関原町1-1072-1</v>
      </c>
      <c r="G1" s="9"/>
      <c r="H1" s="9"/>
      <c r="I1" s="9"/>
      <c r="J1" s="9"/>
      <c r="K1" s="12"/>
      <c r="L1" s="45" t="s">
        <v>23</v>
      </c>
      <c r="M1" s="50">
        <f>'施設情報'!B6</f>
        <v>46075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ht="22.5" customHeight="1">
      <c r="A2" s="17"/>
      <c r="B2" s="52"/>
      <c r="C2" s="53"/>
      <c r="D2" s="48" t="s">
        <v>24</v>
      </c>
      <c r="E2" s="12"/>
      <c r="F2" s="54" t="str">
        <f>'施設情報'!B4</f>
        <v>栄養</v>
      </c>
      <c r="G2" s="55"/>
      <c r="H2" s="53"/>
      <c r="I2" s="56" t="s">
        <v>25</v>
      </c>
      <c r="J2" s="57" t="str">
        <f>'施設情報'!B5</f>
        <v>0258-21-5055</v>
      </c>
      <c r="K2" s="12"/>
      <c r="L2" s="17"/>
      <c r="M2" s="17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ht="7.5" customHeight="1">
      <c r="A3" s="51"/>
      <c r="B3" s="51"/>
      <c r="C3" s="110" t="s">
        <v>61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ht="22.5" customHeight="1">
      <c r="A4" s="58" t="s">
        <v>26</v>
      </c>
      <c r="B4" s="59"/>
      <c r="C4" s="59"/>
      <c r="D4" s="59"/>
      <c r="E4" s="59"/>
      <c r="F4" s="47"/>
      <c r="G4" s="60"/>
      <c r="H4" s="58" t="s">
        <v>27</v>
      </c>
      <c r="I4" s="59"/>
      <c r="J4" s="59"/>
      <c r="K4" s="59"/>
      <c r="L4" s="59"/>
      <c r="M4" s="47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0" customHeight="1">
      <c r="A5" s="4" t="s">
        <v>28</v>
      </c>
      <c r="B5" s="4" t="s">
        <v>29</v>
      </c>
      <c r="C5" s="4" t="s">
        <v>30</v>
      </c>
      <c r="D5" s="4" t="s">
        <v>31</v>
      </c>
      <c r="E5" s="62" t="s">
        <v>32</v>
      </c>
      <c r="F5" s="12"/>
      <c r="G5" s="60"/>
      <c r="H5" s="63" t="s">
        <v>28</v>
      </c>
      <c r="I5" s="63" t="s">
        <v>29</v>
      </c>
      <c r="J5" s="63" t="s">
        <v>30</v>
      </c>
      <c r="K5" s="63" t="s">
        <v>31</v>
      </c>
      <c r="L5" s="64" t="s">
        <v>32</v>
      </c>
      <c r="M5" s="12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90.0" customHeight="1">
      <c r="A6" s="10" t="s">
        <v>33</v>
      </c>
      <c r="B6" s="65" t="str">
        <f>'副食'!C2</f>
        <v>均質で、べたつきなどないゼリー。
離水が少なく、スライス状にすくうことが可能なもの。
たんぱく質含有量が少ないもの。</v>
      </c>
      <c r="C6" s="36" t="str">
        <f>'副食'!D2</f>
        <v/>
      </c>
      <c r="D6" s="26"/>
      <c r="E6" s="111"/>
      <c r="F6" s="12"/>
      <c r="G6" s="67"/>
      <c r="H6" s="10" t="s">
        <v>33</v>
      </c>
      <c r="I6" s="65" t="str">
        <f>'主食'!C2</f>
        <v/>
      </c>
      <c r="J6" s="36" t="str">
        <f>'主食'!D2</f>
        <v/>
      </c>
      <c r="K6" s="36"/>
      <c r="L6" s="66"/>
      <c r="M6" s="12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ht="90.0" customHeight="1">
      <c r="A7" s="10" t="s">
        <v>34</v>
      </c>
      <c r="B7" s="65" t="str">
        <f>'副食'!C3</f>
        <v>均質で、べたつきなどないゼリー・プリン・ムース。</v>
      </c>
      <c r="C7" s="36" t="str">
        <f>'副食'!D3</f>
        <v/>
      </c>
      <c r="D7" s="26"/>
      <c r="E7" s="111"/>
      <c r="F7" s="12"/>
      <c r="G7" s="67"/>
      <c r="H7" s="10" t="s">
        <v>34</v>
      </c>
      <c r="I7" s="65" t="str">
        <f>'主食'!C3</f>
        <v>ミキサーを使用したもの。
粒が残らずなめらかで均一な状態で、ゲル化剤を混ぜ、ゼリー状にした粥。　　　　　　　　</v>
      </c>
      <c r="J7" s="36" t="str">
        <f>'主食'!D3</f>
        <v/>
      </c>
      <c r="K7" s="26" t="s">
        <v>13</v>
      </c>
      <c r="L7" s="111" t="s">
        <v>14</v>
      </c>
      <c r="M7" s="12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ht="90.0" customHeight="1">
      <c r="A8" s="37" t="s">
        <v>62</v>
      </c>
      <c r="B8" s="65" t="str">
        <f>'副食'!C4</f>
        <v>ミキサーを使用し、粒が残らずなめらかに均一な状態。
ゲル化剤・とろみ剤でまとめたもの。</v>
      </c>
      <c r="C8" s="36" t="str">
        <f>'副食'!D4</f>
        <v/>
      </c>
      <c r="D8" s="36"/>
      <c r="E8" s="66"/>
      <c r="F8" s="12"/>
      <c r="G8" s="67"/>
      <c r="H8" s="37" t="s">
        <v>63</v>
      </c>
      <c r="I8" s="65" t="str">
        <f>'主食'!C4</f>
        <v>ミキサーを使用し、粒が残らずなめらかに均一な状態。ゲル化剤・とろみ剤でまとめたもの。</v>
      </c>
      <c r="J8" s="36" t="str">
        <f>'主食'!D4</f>
        <v/>
      </c>
      <c r="K8" s="26"/>
      <c r="L8" s="111"/>
      <c r="M8" s="12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90.0" customHeight="1">
      <c r="A9" s="37" t="s">
        <v>64</v>
      </c>
      <c r="B9" s="65" t="str">
        <f>'副食'!C5</f>
        <v>フードプロセッサーやミキサー等を使用したもので、若干の粒が残った状態。
ゲル化剤・とろみ剤でまとめたもの。</v>
      </c>
      <c r="C9" s="36" t="str">
        <f>'副食'!D5</f>
        <v/>
      </c>
      <c r="D9" s="26" t="s">
        <v>15</v>
      </c>
      <c r="E9" s="111" t="s">
        <v>16</v>
      </c>
      <c r="F9" s="12"/>
      <c r="G9" s="67"/>
      <c r="H9" s="37" t="s">
        <v>65</v>
      </c>
      <c r="I9" s="65" t="str">
        <f>'主食'!C5</f>
        <v>フードプロセッサーやミキサー等を使用したもので、若干の粒が残った状態。離水や粘度、付着性に配慮した粥。</v>
      </c>
      <c r="J9" s="36" t="str">
        <f>'主食'!D5</f>
        <v/>
      </c>
      <c r="K9" s="36"/>
      <c r="L9" s="66"/>
      <c r="M9" s="12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90.0" customHeight="1">
      <c r="A10" s="68" t="s">
        <v>39</v>
      </c>
      <c r="B10" s="65" t="str">
        <f>'副食'!C6</f>
        <v>フードプロセッサーやミキサー等を使用したものを、ゲル化剤で固めたもの。
舌や口蓋で押しつぶせる程度の硬さ。</v>
      </c>
      <c r="C10" s="36" t="str">
        <f>'副食'!D6</f>
        <v/>
      </c>
      <c r="D10" s="26" t="s">
        <v>17</v>
      </c>
      <c r="E10" s="111" t="s">
        <v>18</v>
      </c>
      <c r="F10" s="12"/>
      <c r="G10" s="67"/>
      <c r="H10" s="68" t="s">
        <v>39</v>
      </c>
      <c r="I10" s="65" t="str">
        <f>'主食'!C6</f>
        <v>全粥に離水防止のとろみ剤やゲル化剤を混ぜたもの。</v>
      </c>
      <c r="J10" s="36" t="str">
        <f>'主食'!D6</f>
        <v/>
      </c>
      <c r="K10" s="26"/>
      <c r="L10" s="111"/>
      <c r="M10" s="12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90.0" customHeight="1">
      <c r="A11" s="69" t="s">
        <v>40</v>
      </c>
      <c r="B11" s="6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6" t="str">
        <f>'副食'!D7</f>
        <v/>
      </c>
      <c r="D11" s="26"/>
      <c r="E11" s="111"/>
      <c r="F11" s="12"/>
      <c r="G11" s="67"/>
      <c r="H11" s="69" t="s">
        <v>40</v>
      </c>
      <c r="I11" s="65" t="str">
        <f>'主食'!C7</f>
        <v>米重量に対し5倍の水分量。または、米飯重量の2倍の水分量で炊いた粥。粒が残っている不均一な状態。</v>
      </c>
      <c r="J11" s="36" t="str">
        <f>'主食'!D7</f>
        <v/>
      </c>
      <c r="K11" s="26" t="s">
        <v>19</v>
      </c>
      <c r="L11" s="111" t="s">
        <v>20</v>
      </c>
      <c r="M11" s="12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90.0" customHeight="1">
      <c r="A12" s="17"/>
      <c r="B12" s="6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6" t="str">
        <f>'副食'!D8</f>
        <v/>
      </c>
      <c r="D12" s="26"/>
      <c r="E12" s="111"/>
      <c r="F12" s="12"/>
      <c r="G12" s="67"/>
      <c r="H12" s="17"/>
      <c r="I12" s="65" t="str">
        <f>'主食'!C8</f>
        <v>水分量をやや多めに、軟らかく炊いたご飯。</v>
      </c>
      <c r="J12" s="36" t="str">
        <f>'主食'!D8</f>
        <v/>
      </c>
      <c r="K12" s="26"/>
      <c r="L12" s="111"/>
      <c r="M12" s="12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7.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22.5" customHeight="1">
      <c r="A14" s="70" t="s">
        <v>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2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22.5" customHeight="1">
      <c r="A15" s="71" t="s">
        <v>42</v>
      </c>
      <c r="B15" s="49" t="s">
        <v>0</v>
      </c>
      <c r="C15" s="9"/>
      <c r="D15" s="9"/>
      <c r="E15" s="12"/>
      <c r="F15" s="64" t="s">
        <v>32</v>
      </c>
      <c r="G15" s="9"/>
      <c r="H15" s="9"/>
      <c r="I15" s="9"/>
      <c r="J15" s="9"/>
      <c r="K15" s="9"/>
      <c r="L15" s="9"/>
      <c r="M15" s="12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22.5" customHeight="1">
      <c r="A16" s="17"/>
      <c r="B16" s="63" t="s">
        <v>43</v>
      </c>
      <c r="C16" s="72" t="s">
        <v>5</v>
      </c>
      <c r="D16" s="9"/>
      <c r="E16" s="12"/>
      <c r="F16" s="112" t="s">
        <v>6</v>
      </c>
      <c r="M16" s="74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22.5" customHeight="1">
      <c r="A17" s="63" t="s">
        <v>44</v>
      </c>
      <c r="B17" s="63" t="s">
        <v>45</v>
      </c>
      <c r="C17" s="63" t="s">
        <v>46</v>
      </c>
      <c r="D17" s="64" t="s">
        <v>47</v>
      </c>
      <c r="E17" s="12"/>
      <c r="F17" s="75"/>
      <c r="M17" s="74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37.5" customHeight="1">
      <c r="A18" s="4" t="s">
        <v>48</v>
      </c>
      <c r="B18" s="113" t="s">
        <v>7</v>
      </c>
      <c r="C18" s="113" t="s">
        <v>8</v>
      </c>
      <c r="D18" s="72" t="s">
        <v>9</v>
      </c>
      <c r="E18" s="12"/>
      <c r="F18" s="75"/>
      <c r="M18" s="74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37.5" customHeight="1">
      <c r="A19" s="78" t="s">
        <v>49</v>
      </c>
      <c r="B19" s="114" t="s">
        <v>10</v>
      </c>
      <c r="C19" s="114" t="s">
        <v>11</v>
      </c>
      <c r="D19" s="115" t="s">
        <v>12</v>
      </c>
      <c r="E19" s="12"/>
      <c r="F19" s="52"/>
      <c r="G19" s="55"/>
      <c r="H19" s="55"/>
      <c r="I19" s="55"/>
      <c r="J19" s="55"/>
      <c r="K19" s="55"/>
      <c r="L19" s="55"/>
      <c r="M19" s="53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  <row r="1000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</row>
    <row r="100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</row>
    <row r="1002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IFERROR(__xludf.DUMMYFUNCTION("IMPORTRANGE(""https://docs.google.com/spreadsheets/d/1gkRepGJi8YSf_9GBJuQGTAy9KAk4_wUsZeeKx4jozwg/edit?usp=sharing"",""副食!A2"")"),"0j")</f>
        <v>0j</v>
      </c>
      <c r="B2" s="13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18"/>
      <c r="E2" s="22"/>
      <c r="F2" s="27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75.0" customHeight="1">
      <c r="A3" s="10" t="str">
        <f>IFERROR(__xludf.DUMMYFUNCTION("IMPORTRANGE(""https://docs.google.com/spreadsheets/d/1gkRepGJi8YSf_9GBJuQGTAy9KAk4_wUsZeeKx4jozwg/edit?usp=sharing"",""副食!A3"")"),"1j")</f>
        <v>1j</v>
      </c>
      <c r="B3" s="13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2"/>
      <c r="E3" s="34"/>
      <c r="F3" s="3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75.0" customHeight="1">
      <c r="A4" s="37" t="str">
        <f>IFERROR(__xludf.DUMMYFUNCTION("IMPORTRANGE(""https://docs.google.com/spreadsheets/d/1gkRepGJi8YSf_9GBJuQGTAy9KAk4_wUsZeeKx4jozwg/edit?usp=sharing"",""副食!A4"")"),"2-1")</f>
        <v>2-1</v>
      </c>
      <c r="B4" s="38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9"/>
      <c r="E4" s="40"/>
      <c r="F4" s="4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ht="75.0" customHeight="1">
      <c r="A5" s="37" t="str">
        <f>IFERROR(__xludf.DUMMYFUNCTION("IMPORTRANGE(""https://docs.google.com/spreadsheets/d/1gkRepGJi8YSf_9GBJuQGTAy9KAk4_wUsZeeKx4jozwg/edit?usp=sharing"",""副食!A5"")"),"2-2")</f>
        <v>2-2</v>
      </c>
      <c r="B5" s="38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2"/>
      <c r="E5" s="41" t="s">
        <v>15</v>
      </c>
      <c r="F5" s="42" t="s">
        <v>16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75.0" customHeight="1">
      <c r="A6" s="37" t="str">
        <f>IFERROR(__xludf.DUMMYFUNCTION("IMPORTRANGE(""https://docs.google.com/spreadsheets/d/1gkRepGJi8YSf_9GBJuQGTAy9KAk4_wUsZeeKx4jozwg/edit?usp=sharing"",""副食!A6"")"),"3")</f>
        <v>3</v>
      </c>
      <c r="B6" s="38" t="str">
        <f>IFERROR(__xludf.DUMMYFUNCTION("IMPORTRANGE(""https://docs.google.com/spreadsheets/d/1gkRepGJi8YSf_9GBJuQGTAy9KAk4_wUsZeeKx4jozwg/edit?usp=sharing"",""副食!B6"")"),"舌でつぶせる")</f>
        <v>舌でつぶせる</v>
      </c>
      <c r="C6" s="1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2"/>
      <c r="E6" s="41" t="s">
        <v>17</v>
      </c>
      <c r="F6" s="42" t="s">
        <v>18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2"/>
      <c r="E7" s="22"/>
      <c r="F7" s="27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2"/>
      <c r="E8" s="22"/>
      <c r="F8" s="27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IFERROR(__xludf.DUMMYFUNCTION("IMPORTRANGE(""https://docs.google.com/spreadsheets/d/1gkRepGJi8YSf_9GBJuQGTAy9KAk4_wUsZeeKx4jozwg/edit?usp=sharing"",""主食!A2"")"),"0j")</f>
        <v>0j</v>
      </c>
      <c r="B2" s="13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6" t="str">
        <f>IFERROR(__xludf.DUMMYFUNCTION("IMPORTRANGE(""https://docs.google.com/spreadsheets/d/1gkRepGJi8YSf_9GBJuQGTAy9KAk4_wUsZeeKx4jozwg/edit?usp=sharing"",""主食!C2"")"),"")</f>
        <v/>
      </c>
      <c r="D2" s="21"/>
      <c r="E2" s="26"/>
      <c r="F2" s="28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75.0" customHeight="1">
      <c r="A3" s="10" t="str">
        <f>IFERROR(__xludf.DUMMYFUNCTION("IMPORTRANGE(""https://docs.google.com/spreadsheets/d/1gkRepGJi8YSf_9GBJuQGTAy9KAk4_wUsZeeKx4jozwg/edit?usp=sharing"",""主食!A3"")"),"1j")</f>
        <v>1j</v>
      </c>
      <c r="B3" s="13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6"/>
      <c r="E3" s="26" t="s">
        <v>13</v>
      </c>
      <c r="F3" s="28" t="s">
        <v>14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75.0" customHeight="1">
      <c r="A4" s="37" t="str">
        <f>IFERROR(__xludf.DUMMYFUNCTION("IMPORTRANGE(""https://docs.google.com/spreadsheets/d/1gkRepGJi8YSf_9GBJuQGTAy9KAk4_wUsZeeKx4jozwg/edit?usp=sharing"",""主食!A4"")"),"2-1")</f>
        <v>2-1</v>
      </c>
      <c r="B4" s="38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6"/>
      <c r="E4" s="26"/>
      <c r="F4" s="28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ht="75.0" customHeight="1">
      <c r="A5" s="37" t="str">
        <f>IFERROR(__xludf.DUMMYFUNCTION("IMPORTRANGE(""https://docs.google.com/spreadsheets/d/1gkRepGJi8YSf_9GBJuQGTAy9KAk4_wUsZeeKx4jozwg/edit?usp=sharing"",""主食!A5"")"),"2-2")</f>
        <v>2-2</v>
      </c>
      <c r="B5" s="38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6"/>
      <c r="E5" s="26"/>
      <c r="F5" s="28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75.0" customHeight="1">
      <c r="A6" s="37" t="str">
        <f>IFERROR(__xludf.DUMMYFUNCTION("IMPORTRANGE(""https://docs.google.com/spreadsheets/d/1gkRepGJi8YSf_9GBJuQGTAy9KAk4_wUsZeeKx4jozwg/edit?usp=sharing"",""主食!A6"")"),"3")</f>
        <v>3</v>
      </c>
      <c r="B6" s="38" t="str">
        <f>IFERROR(__xludf.DUMMYFUNCTION("IMPORTRANGE(""https://docs.google.com/spreadsheets/d/1gkRepGJi8YSf_9GBJuQGTAy9KAk4_wUsZeeKx4jozwg/edit?usp=sharing"",""主食!B6"")"),"舌でつぶせる")</f>
        <v>舌でつぶせる</v>
      </c>
      <c r="C6" s="1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6"/>
      <c r="E6" s="26"/>
      <c r="F6" s="28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6"/>
      <c r="E7" s="26" t="s">
        <v>19</v>
      </c>
      <c r="F7" s="28" t="s">
        <v>20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6"/>
      <c r="E8" s="26"/>
      <c r="F8" s="28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3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6" t="s">
        <v>0</v>
      </c>
      <c r="C1" s="9"/>
      <c r="D1" s="12"/>
      <c r="E1" s="15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7"/>
      <c r="B2" s="19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23" t="s">
        <v>5</v>
      </c>
      <c r="D2" s="12"/>
      <c r="E2" s="25" t="s">
        <v>6</v>
      </c>
    </row>
    <row r="3" ht="30.0" customHeight="1">
      <c r="A3" s="15" t="str">
        <f>IFERROR(__xludf.DUMMYFUNCTION("IMPORTRANGE(""https://docs.google.com/spreadsheets/d/1gkRepGJi8YSf_9GBJuQGTAy9KAk4_wUsZeeKx4jozwg/edit?usp=sharing"",""水分とろみ!A3"")"),"学会分類")</f>
        <v>学会分類</v>
      </c>
      <c r="B3" s="15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5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5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9"/>
    </row>
    <row r="4" ht="45.0" customHeight="1">
      <c r="A4" s="19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31" t="s">
        <v>7</v>
      </c>
      <c r="C4" s="31" t="s">
        <v>8</v>
      </c>
      <c r="D4" s="31" t="s">
        <v>9</v>
      </c>
      <c r="E4" s="29"/>
    </row>
    <row r="5" ht="45.0" customHeight="1">
      <c r="A5" s="19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33" t="s">
        <v>10</v>
      </c>
      <c r="C5" s="33" t="s">
        <v>11</v>
      </c>
      <c r="D5" s="33" t="s">
        <v>12</v>
      </c>
      <c r="E5" s="17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5" t="s">
        <v>21</v>
      </c>
      <c r="B1" s="46" t="str">
        <f>'施設情報'!B2</f>
        <v>長岡三古老人福祉会 特別養護老人ホーム縄文の杜関原</v>
      </c>
      <c r="C1" s="47"/>
      <c r="D1" s="48" t="s">
        <v>22</v>
      </c>
      <c r="E1" s="12"/>
      <c r="F1" s="49" t="str">
        <f>'施設情報'!B3</f>
        <v>長岡市関原町1-1072-1</v>
      </c>
      <c r="G1" s="9"/>
      <c r="H1" s="9"/>
      <c r="I1" s="9"/>
      <c r="J1" s="9"/>
      <c r="K1" s="12"/>
      <c r="L1" s="45" t="s">
        <v>23</v>
      </c>
      <c r="M1" s="50">
        <f>'施設情報'!B6</f>
        <v>46075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ht="22.5" customHeight="1">
      <c r="A2" s="17"/>
      <c r="B2" s="52"/>
      <c r="C2" s="53"/>
      <c r="D2" s="48" t="s">
        <v>24</v>
      </c>
      <c r="E2" s="12"/>
      <c r="F2" s="54" t="str">
        <f>'施設情報'!B4</f>
        <v>栄養</v>
      </c>
      <c r="G2" s="55"/>
      <c r="H2" s="53"/>
      <c r="I2" s="56" t="s">
        <v>25</v>
      </c>
      <c r="J2" s="57" t="str">
        <f>'施設情報'!B5</f>
        <v>0258-21-5055</v>
      </c>
      <c r="K2" s="12"/>
      <c r="L2" s="17"/>
      <c r="M2" s="17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ht="7.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ht="22.5" customHeight="1">
      <c r="A4" s="58" t="s">
        <v>26</v>
      </c>
      <c r="B4" s="59"/>
      <c r="C4" s="59"/>
      <c r="D4" s="59"/>
      <c r="E4" s="59"/>
      <c r="F4" s="47"/>
      <c r="G4" s="60"/>
      <c r="H4" s="58" t="s">
        <v>27</v>
      </c>
      <c r="I4" s="59"/>
      <c r="J4" s="59"/>
      <c r="K4" s="59"/>
      <c r="L4" s="59"/>
      <c r="M4" s="47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0" customHeight="1">
      <c r="A5" s="4" t="s">
        <v>28</v>
      </c>
      <c r="B5" s="4" t="s">
        <v>29</v>
      </c>
      <c r="C5" s="4" t="s">
        <v>30</v>
      </c>
      <c r="D5" s="4" t="s">
        <v>31</v>
      </c>
      <c r="E5" s="62" t="s">
        <v>32</v>
      </c>
      <c r="F5" s="12"/>
      <c r="G5" s="60"/>
      <c r="H5" s="63" t="s">
        <v>28</v>
      </c>
      <c r="I5" s="63" t="s">
        <v>29</v>
      </c>
      <c r="J5" s="63" t="s">
        <v>30</v>
      </c>
      <c r="K5" s="63" t="s">
        <v>31</v>
      </c>
      <c r="L5" s="64" t="s">
        <v>32</v>
      </c>
      <c r="M5" s="12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90.0" customHeight="1">
      <c r="A6" s="10" t="s">
        <v>33</v>
      </c>
      <c r="B6" s="65" t="str">
        <f>'副食'!C2</f>
        <v>均質で、べたつきなどないゼリー。
離水が少なく、スライス状にすくうことが可能なもの。
たんぱく質含有量が少ないもの。</v>
      </c>
      <c r="C6" s="36" t="str">
        <f>'副食'!D2</f>
        <v/>
      </c>
      <c r="D6" s="36" t="str">
        <f>'副食'!E2</f>
        <v/>
      </c>
      <c r="E6" s="66" t="str">
        <f>'副食'!F2</f>
        <v/>
      </c>
      <c r="F6" s="12"/>
      <c r="G6" s="67"/>
      <c r="H6" s="10" t="s">
        <v>33</v>
      </c>
      <c r="I6" s="65" t="str">
        <f>'主食'!C2</f>
        <v/>
      </c>
      <c r="J6" s="36" t="str">
        <f>'主食'!D2</f>
        <v/>
      </c>
      <c r="K6" s="36" t="str">
        <f>'主食'!E2</f>
        <v/>
      </c>
      <c r="L6" s="66" t="str">
        <f>'主食'!F2</f>
        <v/>
      </c>
      <c r="M6" s="12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ht="90.0" customHeight="1">
      <c r="A7" s="10" t="s">
        <v>34</v>
      </c>
      <c r="B7" s="65" t="str">
        <f>'副食'!C3</f>
        <v>均質で、べたつきなどないゼリー・プリン・ムース。</v>
      </c>
      <c r="C7" s="36" t="str">
        <f>'副食'!D3</f>
        <v/>
      </c>
      <c r="D7" s="36" t="str">
        <f>'副食'!E3</f>
        <v/>
      </c>
      <c r="E7" s="66" t="str">
        <f>'副食'!F3</f>
        <v/>
      </c>
      <c r="F7" s="12"/>
      <c r="G7" s="67"/>
      <c r="H7" s="10" t="s">
        <v>34</v>
      </c>
      <c r="I7" s="65" t="str">
        <f>'主食'!C3</f>
        <v>ミキサーを使用したもの。
粒が残らずなめらかで均一な状態で、ゲル化剤を混ぜ、ゼリー状にした粥。　　　　　　　　</v>
      </c>
      <c r="J7" s="36" t="str">
        <f>'主食'!D3</f>
        <v/>
      </c>
      <c r="K7" s="36" t="str">
        <f>'主食'!E3</f>
        <v>ゼリー粥</v>
      </c>
      <c r="L7" s="66" t="str">
        <f>'主食'!F3</f>
        <v>「スベラカーゼライト」使用。</v>
      </c>
      <c r="M7" s="12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ht="90.0" customHeight="1">
      <c r="A8" s="37" t="s">
        <v>35</v>
      </c>
      <c r="B8" s="65" t="str">
        <f>'副食'!C4</f>
        <v>ミキサーを使用し、粒が残らずなめらかに均一な状態。
ゲル化剤・とろみ剤でまとめたもの。</v>
      </c>
      <c r="C8" s="36" t="str">
        <f>'副食'!D4</f>
        <v/>
      </c>
      <c r="D8" s="36" t="str">
        <f>'副食'!E4</f>
        <v/>
      </c>
      <c r="E8" s="66" t="str">
        <f>'副食'!F4</f>
        <v/>
      </c>
      <c r="F8" s="12"/>
      <c r="G8" s="67"/>
      <c r="H8" s="37" t="s">
        <v>36</v>
      </c>
      <c r="I8" s="65" t="str">
        <f>'主食'!C4</f>
        <v>ミキサーを使用し、粒が残らずなめらかに均一な状態。ゲル化剤・とろみ剤でまとめたもの。</v>
      </c>
      <c r="J8" s="36" t="str">
        <f>'主食'!D4</f>
        <v/>
      </c>
      <c r="K8" s="36" t="str">
        <f>'主食'!E4</f>
        <v/>
      </c>
      <c r="L8" s="66" t="str">
        <f>'主食'!F4</f>
        <v/>
      </c>
      <c r="M8" s="12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90.0" customHeight="1">
      <c r="A9" s="37" t="s">
        <v>37</v>
      </c>
      <c r="B9" s="65" t="str">
        <f>'副食'!C5</f>
        <v>フードプロセッサーやミキサー等を使用したもので、若干の粒が残った状態。
ゲル化剤・とろみ剤でまとめたもの。</v>
      </c>
      <c r="C9" s="36" t="str">
        <f>'副食'!D5</f>
        <v/>
      </c>
      <c r="D9" s="36" t="str">
        <f>'副食'!E5</f>
        <v>ペースト</v>
      </c>
      <c r="E9" s="66" t="str">
        <f>'副食'!F5</f>
        <v>ミキサーにかけて、なめらかにし、ゲル化剤を加えた、べたつかず、まとまりやすい食事。</v>
      </c>
      <c r="F9" s="12"/>
      <c r="G9" s="67"/>
      <c r="H9" s="37" t="s">
        <v>38</v>
      </c>
      <c r="I9" s="65" t="str">
        <f>'主食'!C5</f>
        <v>フードプロセッサーやミキサー等を使用したもので、若干の粒が残った状態。離水や粘度、付着性に配慮した粥。</v>
      </c>
      <c r="J9" s="36" t="str">
        <f>'主食'!D5</f>
        <v/>
      </c>
      <c r="K9" s="36" t="str">
        <f>'主食'!E5</f>
        <v/>
      </c>
      <c r="L9" s="66" t="str">
        <f>'主食'!F5</f>
        <v/>
      </c>
      <c r="M9" s="12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90.0" customHeight="1">
      <c r="A10" s="68" t="s">
        <v>39</v>
      </c>
      <c r="B10" s="65" t="str">
        <f>'副食'!C6</f>
        <v>フードプロセッサーやミキサー等を使用したものを、ゲル化剤で固めたもの。
舌や口蓋で押しつぶせる程度の硬さ。</v>
      </c>
      <c r="C10" s="36" t="str">
        <f>'副食'!D6</f>
        <v/>
      </c>
      <c r="D10" s="36" t="str">
        <f>'副食'!E6</f>
        <v>きざみよせ</v>
      </c>
      <c r="E10" s="66" t="str">
        <f>'副食'!F6</f>
        <v>フードプロセッサーにかけて、大きさは5mm前後にし、ゲル化剤を加え、まとまりやすくした食事。</v>
      </c>
      <c r="F10" s="12"/>
      <c r="G10" s="67"/>
      <c r="H10" s="68" t="s">
        <v>39</v>
      </c>
      <c r="I10" s="65" t="str">
        <f>'主食'!C6</f>
        <v>全粥に離水防止のとろみ剤やゲル化剤を混ぜたもの。</v>
      </c>
      <c r="J10" s="36" t="str">
        <f>'主食'!D6</f>
        <v/>
      </c>
      <c r="K10" s="36" t="str">
        <f>'主食'!E6</f>
        <v/>
      </c>
      <c r="L10" s="66" t="str">
        <f>'主食'!F6</f>
        <v/>
      </c>
      <c r="M10" s="12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90.0" customHeight="1">
      <c r="A11" s="69" t="s">
        <v>40</v>
      </c>
      <c r="B11" s="6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6" t="str">
        <f>'副食'!D7</f>
        <v/>
      </c>
      <c r="D11" s="36" t="str">
        <f>'副食'!E7</f>
        <v/>
      </c>
      <c r="E11" s="66" t="str">
        <f>'副食'!F7</f>
        <v/>
      </c>
      <c r="F11" s="12"/>
      <c r="G11" s="67"/>
      <c r="H11" s="69" t="s">
        <v>40</v>
      </c>
      <c r="I11" s="65" t="str">
        <f>'主食'!C7</f>
        <v>米重量に対し5倍の水分量。または、米飯重量の2倍の水分量で炊いた粥。粒が残っている不均一な状態。</v>
      </c>
      <c r="J11" s="36" t="str">
        <f>'主食'!D7</f>
        <v/>
      </c>
      <c r="K11" s="36" t="str">
        <f>'主食'!E7</f>
        <v>全粥</v>
      </c>
      <c r="L11" s="66" t="str">
        <f>'主食'!F7</f>
        <v>米重量に対し5倍の水分量で炊いた粥。</v>
      </c>
      <c r="M11" s="12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90.0" customHeight="1">
      <c r="A12" s="17"/>
      <c r="B12" s="6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6" t="str">
        <f>'副食'!D8</f>
        <v/>
      </c>
      <c r="D12" s="36" t="str">
        <f>'副食'!E8</f>
        <v/>
      </c>
      <c r="E12" s="66" t="str">
        <f>'副食'!F8</f>
        <v/>
      </c>
      <c r="F12" s="12"/>
      <c r="G12" s="67"/>
      <c r="H12" s="17"/>
      <c r="I12" s="65" t="str">
        <f>'主食'!C8</f>
        <v>水分量をやや多めに、軟らかく炊いたご飯。</v>
      </c>
      <c r="J12" s="36" t="str">
        <f>'主食'!D8</f>
        <v/>
      </c>
      <c r="K12" s="36" t="str">
        <f>'主食'!E8</f>
        <v/>
      </c>
      <c r="L12" s="66" t="str">
        <f>'主食'!F8</f>
        <v/>
      </c>
      <c r="M12" s="12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7.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22.5" customHeight="1">
      <c r="A14" s="70" t="s">
        <v>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2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22.5" customHeight="1">
      <c r="A15" s="71" t="s">
        <v>42</v>
      </c>
      <c r="B15" s="57" t="str">
        <f>'水分とろみ'!B1</f>
        <v>つるりんこクイックリー</v>
      </c>
      <c r="C15" s="9"/>
      <c r="D15" s="9"/>
      <c r="E15" s="12"/>
      <c r="F15" s="64" t="s">
        <v>32</v>
      </c>
      <c r="G15" s="9"/>
      <c r="H15" s="9"/>
      <c r="I15" s="9"/>
      <c r="J15" s="9"/>
      <c r="K15" s="9"/>
      <c r="L15" s="9"/>
      <c r="M15" s="12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22.5" customHeight="1">
      <c r="A16" s="17"/>
      <c r="B16" s="63" t="s">
        <v>43</v>
      </c>
      <c r="C16" s="72" t="str">
        <f>'水分とろみ'!C2</f>
        <v>1.7</v>
      </c>
      <c r="D16" s="9"/>
      <c r="E16" s="12"/>
      <c r="F16" s="73" t="str">
        <f>'水分とろみ'!E2</f>
        <v>・「濃いとろみ」は明らかにとろみが付いていて、送り込みに力が必要。ストローで吸うことは困難。付着性が増強し嚥下しにくくなるためゼリーやジュレ等の変更を検討する。
・学会分類2021(とろみ)の粘度に幅があるように、とろみ剤の使用目安量においても幅がある。「さじ」での計量は容積になり、重さ(      g)の幅あり。</v>
      </c>
      <c r="M16" s="74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22.5" customHeight="1">
      <c r="A17" s="63" t="s">
        <v>44</v>
      </c>
      <c r="B17" s="63" t="s">
        <v>45</v>
      </c>
      <c r="C17" s="63" t="s">
        <v>46</v>
      </c>
      <c r="D17" s="64" t="s">
        <v>47</v>
      </c>
      <c r="E17" s="12"/>
      <c r="F17" s="75"/>
      <c r="M17" s="74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37.5" customHeight="1">
      <c r="A18" s="4" t="s">
        <v>48</v>
      </c>
      <c r="B18" s="76" t="str">
        <f>'水分とろみ'!B4</f>
        <v>1.0</v>
      </c>
      <c r="C18" s="76" t="str">
        <f>'水分とろみ'!C4</f>
        <v>2.0</v>
      </c>
      <c r="D18" s="77" t="str">
        <f>'水分とろみ'!D4</f>
        <v>3.0</v>
      </c>
      <c r="E18" s="12"/>
      <c r="F18" s="75"/>
      <c r="M18" s="74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37.5" customHeight="1">
      <c r="A19" s="78" t="s">
        <v>49</v>
      </c>
      <c r="B19" s="79" t="str">
        <f>'水分とろみ'!B5</f>
        <v>1/2</v>
      </c>
      <c r="C19" s="79" t="str">
        <f>'水分とろみ'!C5</f>
        <v>1</v>
      </c>
      <c r="D19" s="80" t="str">
        <f>'水分とろみ'!D5</f>
        <v>2</v>
      </c>
      <c r="E19" s="12"/>
      <c r="F19" s="52"/>
      <c r="G19" s="55"/>
      <c r="H19" s="55"/>
      <c r="I19" s="55"/>
      <c r="J19" s="55"/>
      <c r="K19" s="55"/>
      <c r="L19" s="55"/>
      <c r="M19" s="53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  <row r="1000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</row>
    <row r="100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</row>
    <row r="1002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1" t="s">
        <v>50</v>
      </c>
      <c r="B1" s="81"/>
      <c r="C1" s="81"/>
      <c r="D1" s="81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>
      <c r="A2" s="83" t="s">
        <v>51</v>
      </c>
      <c r="B2" s="84"/>
      <c r="C2" s="85" t="s">
        <v>52</v>
      </c>
      <c r="D2" s="85" t="s">
        <v>53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>
      <c r="A3" s="86" t="s">
        <v>54</v>
      </c>
      <c r="B3" s="87"/>
      <c r="C3" s="88" t="b">
        <v>0</v>
      </c>
      <c r="D3" s="89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>
      <c r="A5" s="90" t="s">
        <v>55</v>
      </c>
      <c r="B5" s="90" t="s">
        <v>56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>
      <c r="A6" s="91">
        <v>46075.42619482639</v>
      </c>
      <c r="B6" s="92" t="s">
        <v>57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>
      <c r="A7" s="91"/>
      <c r="B7" s="9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>
      <c r="A8" s="91"/>
      <c r="B8" s="9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>
      <c r="A9" s="91"/>
      <c r="B9" s="9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>
      <c r="A10" s="91"/>
      <c r="B10" s="9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>
      <c r="A11" s="91"/>
      <c r="B11" s="9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>
      <c r="A12" s="91"/>
      <c r="B12" s="9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93" t="s">
        <v>58</v>
      </c>
    </row>
    <row r="2">
      <c r="A2" s="93" t="s">
        <v>55</v>
      </c>
      <c r="B2" s="93" t="s">
        <v>59</v>
      </c>
    </row>
    <row r="3">
      <c r="A3" s="94">
        <v>46075.409954745366</v>
      </c>
      <c r="B3" s="93" t="s">
        <v>57</v>
      </c>
    </row>
    <row r="4">
      <c r="A4" s="94"/>
    </row>
    <row r="5">
      <c r="A5" s="94"/>
    </row>
    <row r="6">
      <c r="A6" s="94"/>
    </row>
    <row r="7">
      <c r="A7" s="94"/>
    </row>
    <row r="8">
      <c r="A8" s="94"/>
    </row>
    <row r="9">
      <c r="A9" s="94"/>
    </row>
    <row r="10">
      <c r="A10" s="94"/>
    </row>
    <row r="11">
      <c r="A11" s="94"/>
    </row>
    <row r="12">
      <c r="A12" s="94"/>
    </row>
    <row r="13">
      <c r="A13" s="9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30.0" customHeight="1">
      <c r="A2" s="11" t="str">
        <f>IFERROR(__xludf.DUMMYFUNCTION("IMPORTRANGE(""https://docs.google.com/spreadsheets/d/1gkRepGJi8YSf_9GBJuQGTAy9KAk4_wUsZeeKx4jozwg/edit?usp=sharing"",""施設情報!A2"")"),"施設名")</f>
        <v>施設名</v>
      </c>
      <c r="B2" s="14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0.0" customHeight="1">
      <c r="A3" s="11" t="str">
        <f>IFERROR(__xludf.DUMMYFUNCTION("IMPORTRANGE(""https://docs.google.com/spreadsheets/d/1gkRepGJi8YSf_9GBJuQGTAy9KAk4_wUsZeeKx4jozwg/edit?usp=sharing"",""施設情報!A3"")"),"住所")</f>
        <v>住所</v>
      </c>
      <c r="B3" s="14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30.0" customHeight="1">
      <c r="A4" s="11" t="str">
        <f>IFERROR(__xludf.DUMMYFUNCTION("IMPORTRANGE(""https://docs.google.com/spreadsheets/d/1gkRepGJi8YSf_9GBJuQGTAy9KAk4_wUsZeeKx4jozwg/edit?usp=sharing"",""施設情報!A4"")"),"連絡先")</f>
        <v>連絡先</v>
      </c>
      <c r="B4" s="14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30.0" customHeight="1">
      <c r="A5" s="11" t="str">
        <f>IFERROR(__xludf.DUMMYFUNCTION("IMPORTRANGE(""https://docs.google.com/spreadsheets/d/1gkRepGJi8YSf_9GBJuQGTAy9KAk4_wUsZeeKx4jozwg/edit?usp=sharing"",""施設情報!A5"")"),"電話番号")</f>
        <v>電話番号</v>
      </c>
      <c r="B5" s="14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11" t="str">
        <f>IFERROR(__xludf.DUMMYFUNCTION("IMPORTRANGE(""https://docs.google.com/spreadsheets/d/1gkRepGJi8YSf_9GBJuQGTAy9KAk4_wUsZeeKx4jozwg/edit?usp=sharing"",""施設情報!A6"")"),"更新日")</f>
        <v>更新日</v>
      </c>
      <c r="B6" s="95">
        <v>46075.0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2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2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2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2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2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2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2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2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2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2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2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2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2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2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2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2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2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2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2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2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2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2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2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2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2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2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2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2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2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2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2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2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2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2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2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2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2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2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2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2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2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2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2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2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2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2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2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2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2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2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2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2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2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2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2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2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2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2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2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2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2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2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2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2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2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2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2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2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2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2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2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2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2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2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2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2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2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2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2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2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2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2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2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2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2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2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2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2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2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2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2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2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2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2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2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2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2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2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2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2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2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2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2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2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2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2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2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2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2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2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2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2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2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2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2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2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2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2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2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2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2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2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2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2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2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2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2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2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2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2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2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2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2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2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2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2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2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2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2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2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2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2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2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2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2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2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2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2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2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2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2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2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2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2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2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2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2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2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2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2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2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2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2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2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2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2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2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2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2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2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2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2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2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2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2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2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2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2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2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2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2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2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2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2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2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2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2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2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2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2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2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2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2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2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2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2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2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2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2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2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2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2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2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2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2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2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2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2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2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2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2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2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2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2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2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2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2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2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2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2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2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2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2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2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2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2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2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2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2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2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2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2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2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2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2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2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2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2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2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2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2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2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2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2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2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2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2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2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2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2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2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2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2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2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2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2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2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2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2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2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2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2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2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2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2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2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2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2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2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2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2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2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2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2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2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2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2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2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2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2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2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2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2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2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2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2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2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2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2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2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2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2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2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2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2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2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2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2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2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2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2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2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2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2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2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2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2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2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2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2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2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2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2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2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2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2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2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2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2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2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2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2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2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2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2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2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2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2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2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2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2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2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2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2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2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2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2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2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2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2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2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2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2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2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2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2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2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2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2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2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2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2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2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2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2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2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2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2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2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2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2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2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2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2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2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2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2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2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2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2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2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2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2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2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2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2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2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2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2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2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2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2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2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2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2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2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2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2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2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2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2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2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2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2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2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2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2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2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2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2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2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2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2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2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2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2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2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2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2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2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2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2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2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2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2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2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2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2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2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2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2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2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2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2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2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2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2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2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2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2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2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2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2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2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2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2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2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2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2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2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2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2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2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2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2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2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2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2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2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2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2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2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2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2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2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2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2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2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2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2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2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2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2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2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2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2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2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2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2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2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2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2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2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2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2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2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2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2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2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2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2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2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2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2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2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2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2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2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2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2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2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2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2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2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2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2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2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2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2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2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2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2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2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2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2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2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2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2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2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2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2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2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2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2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2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2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2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2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2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2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2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2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2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2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2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2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2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2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2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2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2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2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2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2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2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2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2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2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2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2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2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2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2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2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2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2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2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2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2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2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2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2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2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2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2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2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2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2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2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2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2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2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2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2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2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2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2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2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2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2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2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2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2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2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2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2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2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2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2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2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2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2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2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2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2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2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2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2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2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2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2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2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2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2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2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2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2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2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2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2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2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2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2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2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2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2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2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2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2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2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2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2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2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2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2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2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2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2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2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2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2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2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2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2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2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2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2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2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2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2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2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2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2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2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2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2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2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2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2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2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2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2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2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2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2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2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2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2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2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2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2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2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2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2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2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2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2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2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2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2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2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2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2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2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2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2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2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2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2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2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2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2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2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2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2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2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2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2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2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2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2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2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2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2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2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2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2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2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2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2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2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2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2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2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2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2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2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2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2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2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2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2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2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2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2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2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2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2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2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2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2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2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2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2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2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2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2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2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2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2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2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2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2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2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2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2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2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2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2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2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2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2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2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2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2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2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2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2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2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2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2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2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2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2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2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2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2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2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2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2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2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2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2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2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2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2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2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2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2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2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2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2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2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2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2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2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2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2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2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2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2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2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2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2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2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2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2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2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2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2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2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2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2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2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2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2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2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2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2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2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2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2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2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2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2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2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2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2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2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2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2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2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2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2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2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2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2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2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2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2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2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2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2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2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2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2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2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2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2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2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2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2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2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2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2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2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2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2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2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2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2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2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2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2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2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2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2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2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2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2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2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2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2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2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2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2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2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2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2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2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2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2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2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2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2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2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2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2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2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2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2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2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2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2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2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2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2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2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2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2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2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2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2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2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2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2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2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2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2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2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2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2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2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2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2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2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2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2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2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2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2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2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2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2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2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2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2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2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2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2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2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2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2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2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2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2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2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2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2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2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2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2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2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2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2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2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2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2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2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2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2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2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2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2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2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2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2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2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2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2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2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2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2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2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2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2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2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2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2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2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2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2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2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2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2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2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2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2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2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2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2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2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2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2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2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2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2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2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2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2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2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2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2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2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2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2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2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2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2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2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2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2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2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2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2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2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2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2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2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2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2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2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2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2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2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2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2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2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2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2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2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24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0" t="str">
        <f>IFERROR(__xludf.DUMMYFUNCTION("IMPORTRANGE(""https://docs.google.com/spreadsheets/d/1gkRepGJi8YSf_9GBJuQGTAy9KAk4_wUsZeeKx4jozwg/edit?usp=sharing"",""副食!A2"")"),"0j")</f>
        <v>0j</v>
      </c>
      <c r="B2" s="13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9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18"/>
      <c r="E2" s="26"/>
      <c r="F2" s="28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75.0" customHeight="1">
      <c r="A3" s="10" t="str">
        <f>IFERROR(__xludf.DUMMYFUNCTION("IMPORTRANGE(""https://docs.google.com/spreadsheets/d/1gkRepGJi8YSf_9GBJuQGTAy9KAk4_wUsZeeKx4jozwg/edit?usp=sharing"",""副食!A3"")"),"1j")</f>
        <v>1j</v>
      </c>
      <c r="B3" s="13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9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2"/>
      <c r="E3" s="26"/>
      <c r="F3" s="28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75.0" customHeight="1">
      <c r="A4" s="37" t="str">
        <f>IFERROR(__xludf.DUMMYFUNCTION("IMPORTRANGE(""https://docs.google.com/spreadsheets/d/1gkRepGJi8YSf_9GBJuQGTAy9KAk4_wUsZeeKx4jozwg/edit?usp=sharing"",""副食!A4"")"),"2-1")</f>
        <v>2-1</v>
      </c>
      <c r="B4" s="38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9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9"/>
      <c r="E4" s="26"/>
      <c r="F4" s="28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ht="75.0" customHeight="1">
      <c r="A5" s="37" t="str">
        <f>IFERROR(__xludf.DUMMYFUNCTION("IMPORTRANGE(""https://docs.google.com/spreadsheets/d/1gkRepGJi8YSf_9GBJuQGTAy9KAk4_wUsZeeKx4jozwg/edit?usp=sharing"",""副食!A5"")"),"2-2")</f>
        <v>2-2</v>
      </c>
      <c r="B5" s="38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9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2"/>
      <c r="E5" s="26" t="s">
        <v>15</v>
      </c>
      <c r="F5" s="28" t="s">
        <v>16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75.0" customHeight="1">
      <c r="A6" s="37" t="str">
        <f>IFERROR(__xludf.DUMMYFUNCTION("IMPORTRANGE(""https://docs.google.com/spreadsheets/d/1gkRepGJi8YSf_9GBJuQGTAy9KAk4_wUsZeeKx4jozwg/edit?usp=sharing"",""副食!A6"")"),"3")</f>
        <v>3</v>
      </c>
      <c r="B6" s="38" t="str">
        <f>IFERROR(__xludf.DUMMYFUNCTION("IMPORTRANGE(""https://docs.google.com/spreadsheets/d/1gkRepGJi8YSf_9GBJuQGTAy9KAk4_wUsZeeKx4jozwg/edit?usp=sharing"",""副食!B6"")"),"舌でつぶせる")</f>
        <v>舌でつぶせる</v>
      </c>
      <c r="C6" s="9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2"/>
      <c r="E6" s="26" t="s">
        <v>17</v>
      </c>
      <c r="F6" s="28" t="s">
        <v>18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9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2"/>
      <c r="E7" s="26"/>
      <c r="F7" s="28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9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2"/>
      <c r="E8" s="26"/>
      <c r="F8" s="28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</sheetData>
  <drawing r:id="rId1"/>
</worksheet>
</file>