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<sst xmlns="http://schemas.openxmlformats.org/spreadsheetml/2006/main" count="89" uniqueCount="51">
  <si>
    <t>新潟県新発田市大友17番地1</t>
  </si>
  <si>
    <t>軟飯</t>
  </si>
  <si>
    <t>全粥</t>
  </si>
  <si>
    <t>管理栄養士</t>
  </si>
  <si>
    <t>粥ゼリー</t>
  </si>
  <si>
    <t>0254-28-7382</t>
  </si>
  <si>
    <t>0254-25-2003</t>
  </si>
  <si>
    <t>柔らかめのご飯</t>
  </si>
  <si>
    <t>トロメイクコンパクト</t>
  </si>
  <si>
    <t>ゼリー状</t>
  </si>
  <si>
    <t>常菜</t>
  </si>
  <si>
    <t>一口大</t>
  </si>
  <si>
    <t>刻み</t>
  </si>
  <si>
    <t>ムース</t>
  </si>
  <si>
    <t>炭火焼チキン香味ソース</t>
  </si>
  <si>
    <t>野菜炒め＆人参</t>
  </si>
  <si>
    <t>鮭の塩やき</t>
  </si>
  <si>
    <t>青梗菜のナムル</t>
  </si>
  <si>
    <t>小さじ</t>
  </si>
  <si>
    <t>1～1.5ｃｍ大の大きさ</t>
  </si>
  <si>
    <t>米粒状カッター仕様</t>
  </si>
  <si>
    <t>ムース状</t>
  </si>
  <si>
    <t>通常の大きさ</t>
  </si>
  <si>
    <t>1～1.5㎝の大きさ</t>
  </si>
  <si>
    <t>極刻みくらいの大きさ</t>
  </si>
  <si>
    <t>嚙まなくてよい</t>
  </si>
  <si>
    <t>噛まなくてよい</t>
  </si>
  <si>
    <t>4</t>
  </si>
  <si>
    <t>3/2-1</t>
  </si>
  <si>
    <t>軟飯150</t>
  </si>
  <si>
    <t>全粥300</t>
  </si>
  <si>
    <t>粥ゼリー210</t>
  </si>
  <si>
    <t>1450Kcal</t>
  </si>
  <si>
    <t>1300Kcal</t>
  </si>
  <si>
    <t>0j・1j対応：可</t>
  </si>
  <si>
    <t>特別養護老人ホーム</t>
  </si>
  <si>
    <t>くるま乃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</si>
  <si>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</si>
  <si>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</si>
  <si>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</si>
  <si>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</si>
  <si>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</si>
  <si>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小林　美和</t>
  </si>
  <si>
    <t>作業記録</t>
  </si>
  <si>
    <t>日時</t>
  </si>
  <si>
    <t>名前</t>
  </si>
  <si>
    <t>氏名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</si>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</sst>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2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sz val="9.0"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10.0"/>
      <color rgb="FF000000"/>
      <name val="Arial"/>
      <scheme val="minor"/>
    </font>
    <font/>
    <font>
      <sz val="9.0"/>
      <color theme="1"/>
      <name val="Arial"/>
      <scheme val="minor"/>
    </font>
    <font>
      <b/>
      <sz val="12.0"/>
      <color theme="1"/>
      <name val="Arial"/>
      <scheme val="minor"/>
    </font>
    <font>
      <b/>
      <sz val="10.0"/>
      <color theme="1"/>
      <name val="Arial"/>
      <scheme val="minor"/>
    </font>
    <font>
      <sz val="10.0"/>
      <color rgb="FF000000"/>
      <name val="Arial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FF3300"/>
      <name val="Arial"/>
      <scheme val="minor"/>
    </font>
    <font>
      <b/>
      <sz val="12.0"/>
      <color rgb="FF00AF50"/>
      <name val="Arial"/>
      <scheme val="minor"/>
    </font>
  </fonts>
  <fills count="16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33CC"/>
        <bgColor rgb="FF0033CC"/>
      </patternFill>
    </fill>
    <fill>
      <patternFill patternType="solid">
        <fgColor rgb="FFFFE0E0"/>
        <bgColor rgb="FFFFE0E0"/>
      </patternFill>
    </fill>
    <fill>
      <patternFill patternType="solid">
        <fgColor rgb="FF00AF50"/>
        <bgColor rgb="FF00AF50"/>
      </patternFill>
    </fill>
    <fill>
      <patternFill patternType="solid">
        <fgColor rgb="FFB4DCF9"/>
        <bgColor rgb="FFB4DCF9"/>
      </patternFill>
    </fill>
    <fill>
      <patternFill patternType="solid">
        <fgColor rgb="FFDBF7B8"/>
        <bgColor rgb="FFDBF7B8"/>
      </patternFill>
    </fill>
    <fill>
      <patternFill patternType="solid">
        <fgColor rgb="FFFF3300"/>
        <bgColor rgb="FFFF3300"/>
      </patternFill>
    </fill>
    <fill>
      <patternFill patternType="solid">
        <fgColor rgb="FFFFF2CC"/>
        <bgColor rgb="FFFFF2CC"/>
      </patternFill>
    </fill>
    <fill>
      <patternFill patternType="solid">
        <fgColor rgb="FFFFCCA6"/>
        <bgColor rgb="FFFFCCA6"/>
      </patternFill>
    </fill>
    <fill>
      <patternFill patternType="solid">
        <fgColor rgb="FFFFFFFF"/>
        <bgColor rgb="FFFFFFFF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0000"/>
      </left>
      <right style="thin">
        <color rgb="FFFF0000"/>
      </right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33CC"/>
      </left>
      <right style="thin">
        <color rgb="FF0033CC"/>
      </right>
      <top style="thin">
        <color rgb="FF0033CC"/>
      </top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3300"/>
      </left>
      <right style="thin">
        <color rgb="FFFF3300"/>
      </right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medium">
        <color rgb="FFFF33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959595"/>
      </left>
      <right style="thin">
        <color rgb="FF959595"/>
      </right>
      <top style="thin">
        <color rgb="FF959595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2" numFmtId="0" xfId="0" applyAlignment="1" applyBorder="1" applyFill="1" applyFont="1">
      <alignment shrinkToFit="0" vertical="center" wrapText="0"/>
    </xf>
    <xf borderId="1" fillId="4" fontId="3" numFmtId="0" xfId="0" applyAlignment="1" applyBorder="1" applyFill="1" applyFont="1">
      <alignment horizontal="center" vertical="center"/>
    </xf>
    <xf borderId="2" fillId="3" fontId="1" numFmtId="0" xfId="0" applyAlignment="1" applyBorder="1" applyFill="1" applyFont="1">
      <alignment vertical="center"/>
    </xf>
    <xf borderId="3" fillId="5" fontId="1" numFmtId="0" xfId="0" applyAlignment="1" applyBorder="1" applyFill="1" applyFont="1">
      <alignment vertical="center"/>
    </xf>
    <xf borderId="1" fillId="0" fontId="4" numFmtId="0" xfId="0" applyAlignment="1" applyBorder="1" applyFont="1">
      <alignment readingOrder="0" shrinkToFit="0" vertical="center" wrapText="0"/>
    </xf>
    <xf borderId="4" fillId="6" fontId="5" numFmtId="0" xfId="0" applyAlignment="1" applyBorder="1" applyFill="1" applyFont="1">
      <alignment horizontal="center" vertical="center"/>
    </xf>
    <xf borderId="3" fillId="7" fontId="3" numFmtId="0" xfId="0" applyAlignment="1" applyBorder="1" applyFill="1" applyFont="1">
      <alignment horizontal="center" vertical="center"/>
    </xf>
    <xf borderId="5" fillId="0" fontId="4" numFmtId="0" xfId="0" applyAlignment="1" applyBorder="1" applyFont="1">
      <alignment readingOrder="0" shrinkToFit="0" vertical="center" wrapText="1"/>
    </xf>
    <xf borderId="4" fillId="6" fontId="4" numFmtId="0" xfId="0" applyAlignment="1" applyBorder="1" applyFill="1" applyFont="1">
      <alignment horizontal="center" vertical="center"/>
    </xf>
    <xf borderId="3" fillId="0" fontId="4" numFmtId="0" xfId="0" applyAlignment="1" applyBorder="1" applyFont="1">
      <alignment horizontal="center" readingOrder="0" shrinkToFit="0" vertical="center" wrapText="0"/>
    </xf>
    <xf borderId="6" fillId="0" fontId="6" numFmtId="0" xfId="0" applyBorder="1" applyFont="1"/>
    <xf borderId="3" fillId="0" fontId="4" numFmtId="0" xfId="0" applyAlignment="1" applyBorder="1" applyFont="1">
      <alignment horizontal="center" shrinkToFit="0" vertical="center" wrapText="0"/>
    </xf>
    <xf borderId="4" fillId="6" fontId="3" numFmtId="0" xfId="0" applyAlignment="1" applyBorder="1" applyFill="1" applyFont="1">
      <alignment horizontal="center" vertical="center"/>
    </xf>
    <xf borderId="4" fillId="0" fontId="7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horizontal="center" vertical="center"/>
    </xf>
    <xf borderId="1" fillId="4" fontId="3" numFmtId="0" xfId="0" applyAlignment="1" applyBorder="1" applyFill="1" applyFont="1">
      <alignment horizontal="center" readingOrder="0" vertical="center"/>
    </xf>
    <xf borderId="4" fillId="0" fontId="7" numFmtId="0" xfId="0" applyAlignment="1" applyBorder="1" applyFont="1">
      <alignment horizontal="center" shrinkToFit="0" vertical="center" wrapText="1"/>
    </xf>
    <xf borderId="7" fillId="8" fontId="1" numFmtId="0" xfId="0" applyAlignment="1" applyBorder="1" applyFill="1" applyFont="1">
      <alignment vertical="center"/>
    </xf>
    <xf borderId="1" fillId="9" fontId="4" numFmtId="164" xfId="0" applyAlignment="1" applyBorder="1" applyFill="1" applyFont="1" applyNumberFormat="1">
      <alignment horizontal="left" readingOrder="0" shrinkToFit="0" vertical="center" wrapText="0"/>
    </xf>
    <xf borderId="8" fillId="6" fontId="3" numFmtId="0" xfId="0" applyAlignment="1" applyBorder="1" applyFill="1" applyFont="1">
      <alignment horizontal="center" vertical="center"/>
    </xf>
    <xf borderId="9" fillId="0" fontId="6" numFmtId="0" xfId="0" applyBorder="1" applyFont="1"/>
    <xf borderId="3" fillId="0" fontId="7" numFmtId="0" xfId="0" applyAlignment="1" applyBorder="1" applyFont="1">
      <alignment readingOrder="0" shrinkToFit="0" vertical="center" wrapText="1"/>
    </xf>
    <xf borderId="10" fillId="10" fontId="3" numFmtId="0" xfId="0" applyAlignment="1" applyBorder="1" applyFill="1" applyFont="1">
      <alignment horizontal="center" vertical="center"/>
    </xf>
    <xf borderId="8" fillId="0" fontId="7" numFmtId="0" xfId="0" applyAlignment="1" applyBorder="1" applyFont="1">
      <alignment horizontal="center" readingOrder="0" shrinkToFit="0" vertical="center" wrapText="0"/>
    </xf>
    <xf borderId="3" fillId="0" fontId="7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horizontal="center" readingOrder="0" shrinkToFit="0" vertical="center" wrapText="0"/>
    </xf>
    <xf borderId="8" fillId="0" fontId="7" numFmtId="0" xfId="0" applyAlignment="1" applyBorder="1" applyFont="1">
      <alignment horizontal="center" shrinkToFit="0" vertical="center" wrapText="0"/>
    </xf>
    <xf borderId="3" fillId="0" fontId="8" numFmtId="49" xfId="0" applyAlignment="1" applyBorder="1" applyFont="1" applyNumberFormat="1">
      <alignment horizontal="center" readingOrder="0" shrinkToFit="0" vertical="center" wrapText="0"/>
    </xf>
    <xf borderId="10" fillId="10" fontId="9" numFmtId="0" xfId="0" applyAlignment="1" applyBorder="1" applyFill="1" applyFont="1">
      <alignment horizontal="center" vertical="center"/>
    </xf>
    <xf borderId="8" fillId="6" fontId="3" numFmtId="0" xfId="0" applyAlignment="1" applyBorder="1" applyFill="1" applyFont="1">
      <alignment horizontal="center" readingOrder="0" vertical="center"/>
    </xf>
    <xf borderId="10" fillId="0" fontId="7" numFmtId="0" xfId="0" applyAlignment="1" applyBorder="1" applyFont="1">
      <alignment horizontal="center" readingOrder="0" shrinkToFit="0" vertical="center" wrapText="0"/>
    </xf>
    <xf borderId="8" fillId="0" fontId="4" numFmtId="165" xfId="0" applyAlignment="1" applyBorder="1" applyFont="1" applyNumberFormat="1">
      <alignment horizontal="center" readingOrder="0" shrinkToFit="0" vertical="center" wrapText="0"/>
    </xf>
    <xf borderId="8" fillId="0" fontId="4" numFmtId="165" xfId="0" applyAlignment="1" applyBorder="1" applyFont="1" applyNumberFormat="1">
      <alignment horizontal="center" shrinkToFit="0" vertical="center" wrapText="0"/>
    </xf>
    <xf borderId="11" fillId="10" fontId="3" numFmtId="0" xfId="0" applyAlignment="1" applyBorder="1" applyFill="1" applyFont="1">
      <alignment horizontal="center" vertical="center"/>
    </xf>
    <xf borderId="11" fillId="0" fontId="4" numFmtId="0" xfId="0" applyAlignment="1" applyBorder="1" applyFont="1">
      <alignment horizontal="center" vertical="center"/>
    </xf>
    <xf borderId="8" fillId="0" fontId="4" numFmtId="165" xfId="0" applyAlignment="1" applyBorder="1" applyFont="1" applyNumberFormat="1">
      <alignment horizontal="center" readingOrder="0" shrinkToFit="0" vertical="center" wrapText="0"/>
    </xf>
    <xf borderId="8" fillId="0" fontId="4" numFmtId="165" xfId="0" applyAlignment="1" applyBorder="1" applyFont="1" applyNumberFormat="1">
      <alignment horizontal="center" shrinkToFit="0" vertical="center" wrapText="0"/>
    </xf>
    <xf borderId="12" fillId="0" fontId="4" numFmtId="0" xfId="0" applyAlignment="1" applyBorder="1" applyFont="1">
      <alignment horizontal="center" vertical="center"/>
    </xf>
    <xf borderId="4" fillId="6" fontId="3" numFmtId="0" xfId="0" applyAlignment="1" applyBorder="1" applyFill="1" applyFont="1">
      <alignment horizontal="center" readingOrder="0" vertical="center"/>
    </xf>
    <xf borderId="4" fillId="0" fontId="4" numFmtId="166" xfId="0" applyAlignment="1" applyBorder="1" applyFont="1" applyNumberFormat="1">
      <alignment horizontal="center" readingOrder="0" shrinkToFit="0" vertical="center" wrapText="0"/>
    </xf>
    <xf borderId="4" fillId="0" fontId="4" numFmtId="166" xfId="0" applyAlignment="1" applyBorder="1" applyFont="1" applyNumberFormat="1">
      <alignment horizontal="center" shrinkToFit="0" vertical="center" wrapText="0"/>
    </xf>
    <xf borderId="13" fillId="10" fontId="3" numFmtId="0" xfId="0" applyAlignment="1" applyBorder="1" applyFill="1" applyFont="1">
      <alignment horizontal="center" vertical="center"/>
    </xf>
    <xf borderId="14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vertical="center"/>
    </xf>
    <xf borderId="7" fillId="0" fontId="7" numFmtId="0" xfId="0" applyAlignment="1" applyBorder="1" applyFont="1">
      <alignment readingOrder="0" shrinkToFit="0" vertical="center" wrapText="1"/>
    </xf>
    <xf borderId="0" fillId="11" fontId="10" numFmtId="0" xfId="0" applyAlignment="1" applyFill="1" applyFont="1">
      <alignment horizontal="center" readingOrder="0" vertical="center"/>
    </xf>
    <xf borderId="7" fillId="10" fontId="3" numFmtId="0" xfId="0" applyAlignment="1" applyBorder="1" applyFill="1" applyFont="1">
      <alignment horizontal="center" vertical="center"/>
    </xf>
    <xf borderId="7" fillId="0" fontId="4" numFmtId="0" xfId="0" applyAlignment="1" applyBorder="1" applyFont="1">
      <alignment horizontal="center" readingOrder="0"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10" fillId="0" fontId="8" numFmtId="49" xfId="0" applyAlignment="1" applyBorder="1" applyFont="1" applyNumberFormat="1">
      <alignment horizontal="center" readingOrder="0" shrinkToFit="0" vertical="center" wrapText="0"/>
    </xf>
    <xf borderId="15" fillId="10" fontId="3" numFmtId="0" xfId="0" applyAlignment="1" applyBorder="1" applyFill="1" applyFont="1">
      <alignment horizontal="center" vertical="center"/>
    </xf>
    <xf borderId="10" fillId="0" fontId="4" numFmtId="167" xfId="0" applyAlignment="1" applyBorder="1" applyFont="1" applyNumberFormat="1">
      <alignment horizontal="center" readingOrder="0" shrinkToFit="0" vertical="center" wrapText="0"/>
    </xf>
    <xf borderId="16" fillId="0" fontId="6" numFmtId="0" xfId="0" applyBorder="1" applyFont="1"/>
    <xf borderId="13" fillId="0" fontId="4" numFmtId="168" xfId="0" applyAlignment="1" applyBorder="1" applyFont="1" applyNumberFormat="1">
      <alignment horizontal="center" readingOrder="0" shrinkToFit="0" vertical="center" wrapText="0"/>
    </xf>
    <xf borderId="17" fillId="12" fontId="11" numFmtId="0" xfId="0" applyAlignment="1" applyBorder="1" applyFill="1" applyFont="1">
      <alignment vertical="center"/>
    </xf>
    <xf borderId="18" fillId="13" fontId="1" numFmtId="0" xfId="0" applyAlignment="1" applyBorder="1" applyFill="1" applyFont="1">
      <alignment vertical="center"/>
    </xf>
    <xf borderId="19" fillId="14" fontId="4" numFmtId="0" xfId="0" applyAlignment="1" applyBorder="1" applyFill="1" applyFont="1">
      <alignment horizontal="center" vertical="center"/>
    </xf>
    <xf borderId="17" fillId="0" fontId="12" numFmtId="0" xfId="0" applyAlignment="1" applyBorder="1" applyFont="1">
      <alignment horizontal="center" readingOrder="0" shrinkToFit="0" vertical="center" wrapText="1"/>
    </xf>
    <xf borderId="20" fillId="0" fontId="12" numFmtId="0" xfId="0" applyAlignment="1" applyBorder="1" applyFont="1">
      <alignment horizontal="center" shrinkToFit="0" vertical="center" wrapText="1"/>
    </xf>
    <xf borderId="21" fillId="0" fontId="7" numFmtId="0" xfId="0" applyAlignment="1" applyBorder="1" applyFont="1">
      <alignment horizontal="center" readingOrder="0" vertical="center"/>
    </xf>
    <xf borderId="18" fillId="0" fontId="7" numFmtId="0" xfId="0" applyAlignment="1" applyBorder="1" applyFont="1">
      <alignment horizontal="left" readingOrder="0" vertical="center"/>
    </xf>
    <xf borderId="22" fillId="0" fontId="6" numFmtId="0" xfId="0" applyBorder="1" applyFont="1"/>
    <xf borderId="21" fillId="0" fontId="7" numFmtId="0" xfId="0" applyAlignment="1" applyBorder="1" applyFont="1">
      <alignment horizontal="left" readingOrder="0" shrinkToFit="0" vertical="center" wrapText="1"/>
    </xf>
    <xf borderId="23" fillId="0" fontId="6" numFmtId="0" xfId="0" applyBorder="1" applyFont="1"/>
    <xf borderId="24" fillId="0" fontId="6" numFmtId="0" xfId="0" applyBorder="1" applyFont="1"/>
    <xf borderId="17" fillId="0" fontId="12" numFmtId="0" xfId="0" applyAlignment="1" applyBorder="1" applyFont="1">
      <alignment horizontal="center" shrinkToFit="0" vertical="center" wrapText="1"/>
    </xf>
    <xf borderId="25" fillId="0" fontId="6" numFmtId="0" xfId="0" applyBorder="1" applyFont="1"/>
    <xf borderId="26" fillId="0" fontId="6" numFmtId="0" xfId="0" applyBorder="1" applyFont="1"/>
    <xf borderId="27" fillId="0" fontId="13" numFmtId="0" xfId="0" applyAlignment="1" applyBorder="1" applyFont="1">
      <alignment horizontal="left" readingOrder="0" vertical="bottom"/>
    </xf>
    <xf borderId="27" fillId="0" fontId="14" numFmtId="0" xfId="0" applyAlignment="1" applyBorder="1" applyFont="1">
      <alignment horizontal="left" readingOrder="0" vertical="bottom"/>
    </xf>
    <xf borderId="27" fillId="0" fontId="15" numFmtId="0" xfId="0" applyAlignment="1" applyBorder="1" applyFont="1">
      <alignment horizontal="left" vertical="bottom"/>
    </xf>
    <xf borderId="0" fillId="0" fontId="16" numFmtId="0" xfId="0" applyAlignment="1" applyFont="1">
      <alignment horizontal="left" vertical="center"/>
    </xf>
    <xf borderId="28" fillId="8" fontId="1" numFmtId="0" xfId="0" applyAlignment="1" applyBorder="1" applyFill="1" applyFont="1">
      <alignment vertical="center"/>
    </xf>
    <xf borderId="29" fillId="8" fontId="4" numFmtId="0" xfId="0" applyBorder="1" applyFill="1" applyFont="1"/>
    <xf borderId="30" fillId="0" fontId="17" numFmtId="0" xfId="0" applyAlignment="1" applyBorder="1" applyFont="1">
      <alignment vertical="bottom"/>
    </xf>
    <xf borderId="30" fillId="0" fontId="17" numFmtId="0" xfId="0" applyAlignment="1" applyBorder="1" applyFont="1">
      <alignment vertical="bottom"/>
    </xf>
    <xf borderId="31" fillId="15" fontId="17" numFmtId="0" xfId="0" applyAlignment="1" applyBorder="1" applyFill="1" applyFont="1">
      <alignment vertical="bottom"/>
    </xf>
    <xf borderId="32" fillId="15" fontId="17" numFmtId="0" xfId="0" applyAlignment="1" applyBorder="1" applyFill="1" applyFont="1">
      <alignment vertical="bottom"/>
    </xf>
    <xf borderId="32" fillId="15" fontId="18" numFmtId="0" xfId="0" applyAlignment="1" applyBorder="1" applyFill="1" applyFont="1">
      <alignment horizontal="center" vertical="bottom"/>
    </xf>
    <xf borderId="10" fillId="0" fontId="4" numFmtId="0" xfId="0" applyAlignment="1" applyBorder="1" applyFont="1">
      <alignment horizontal="center" shrinkToFit="0" vertical="center" wrapText="0"/>
    </xf>
    <xf borderId="32" fillId="15" fontId="18" numFmtId="0" xfId="0" applyAlignment="1" applyBorder="1" applyFill="1" applyFont="1">
      <alignment horizontal="center" vertical="bottom"/>
    </xf>
    <xf borderId="31" fillId="0" fontId="19" numFmtId="0" xfId="0" applyAlignment="1" applyBorder="1" applyFont="1">
      <alignment vertical="bottom"/>
    </xf>
    <xf borderId="32" fillId="0" fontId="17" numFmtId="0" xfId="0" applyAlignment="1" applyBorder="1" applyFont="1">
      <alignment vertical="bottom"/>
    </xf>
    <xf borderId="32" fillId="0" fontId="17" numFmtId="0" xfId="0" applyAlignment="1" applyBorder="1" applyFont="1">
      <alignment horizontal="center" readingOrder="0"/>
    </xf>
    <xf borderId="32" fillId="0" fontId="17" numFmtId="0" xfId="0" applyAlignment="1" applyBorder="1" applyFont="1">
      <alignment readingOrder="0" vertical="bottom"/>
    </xf>
    <xf borderId="0" fillId="0" fontId="17" numFmtId="0" xfId="0" applyAlignment="1" applyFont="1">
      <alignment vertical="bottom"/>
    </xf>
    <xf borderId="0" fillId="0" fontId="4" numFmtId="169" xfId="0" applyAlignment="1" applyFont="1" applyNumberFormat="1">
      <alignment readingOrder="0"/>
    </xf>
    <xf borderId="0" fillId="0" fontId="17" numFmtId="0" xfId="0" applyAlignment="1" applyFont="1">
      <alignment horizontal="center" vertical="bottom"/>
    </xf>
    <xf borderId="0" fillId="0" fontId="4" numFmtId="0" xfId="0" applyAlignment="1" applyFont="1">
      <alignment readingOrder="0"/>
    </xf>
    <xf borderId="0" fillId="0" fontId="4" numFmtId="14" xfId="0" applyAlignment="1" applyFont="1" applyNumberFormat="1">
      <alignment readingOrder="0"/>
    </xf>
    <xf borderId="1" fillId="2" fontId="1" numFmtId="0" xfId="0" applyAlignment="1" applyBorder="1" applyFill="1" applyFont="1">
      <alignment horizontal="center" vertical="center"/>
    </xf>
    <xf borderId="0" fillId="0" fontId="4" numFmtId="0" xfId="0" applyAlignment="1" applyFont="1">
      <alignment horizontal="center" vertical="center"/>
    </xf>
    <xf borderId="10" fillId="0" fontId="7" numFmtId="0" xfId="0" applyAlignment="1" applyBorder="1" applyFont="1">
      <alignment horizontal="center" shrinkToFit="0" vertical="center" wrapText="1"/>
    </xf>
    <xf borderId="7" fillId="8" fontId="1" numFmtId="0" xfId="0" applyAlignment="1" applyBorder="1" applyFill="1" applyFont="1">
      <alignment horizontal="center" vertical="center"/>
    </xf>
    <xf borderId="3" fillId="5" fontId="1" numFmtId="0" xfId="0" applyAlignment="1" applyBorder="1" applyFill="1" applyFont="1">
      <alignment horizontal="center" vertical="center"/>
    </xf>
    <xf borderId="10" fillId="0" fontId="20" numFmtId="0" xfId="0" applyAlignment="1" applyBorder="1" applyFont="1">
      <alignment horizontal="center" shrinkToFit="0" vertical="center" wrapText="0"/>
    </xf>
    <xf borderId="10" fillId="0" fontId="20" numFmtId="0" xfId="0" applyAlignment="1" applyBorder="1" applyFont="1">
      <alignment horizontal="center" readingOrder="0" shrinkToFit="0" vertical="center" wrapText="0"/>
    </xf>
    <xf borderId="10" fillId="0" fontId="20" numFmtId="170" xfId="0" applyAlignment="1" applyBorder="1" applyFont="1" applyNumberFormat="1">
      <alignment horizontal="center" readingOrder="0" shrinkToFit="0" vertical="center" wrapText="0"/>
    </xf>
    <xf borderId="3" fillId="0" fontId="21" numFmtId="49" xfId="0" applyAlignment="1" applyBorder="1" applyFont="1" applyNumberFormat="1">
      <alignment horizontal="center" readingOrder="0" shrinkToFit="0" vertical="center" wrapText="0"/>
    </xf>
    <xf borderId="16" fillId="10" fontId="3" numFmtId="0" xfId="0" applyAlignment="1" applyBorder="1" applyFill="1" applyFont="1">
      <alignment horizontal="center" readingOrder="0" vertical="center"/>
    </xf>
    <xf borderId="13" fillId="0" fontId="4" numFmtId="168" xfId="0" applyAlignment="1" applyBorder="1" applyFont="1" applyNumberFormat="1">
      <alignment horizontal="center" readingOrder="0" shrinkToFit="0" vertical="center" wrapText="0"/>
    </xf>
    <xf borderId="33" fillId="4" fontId="3" numFmtId="0" xfId="0" applyAlignment="1" applyBorder="1" applyFill="1" applyFont="1">
      <alignment horizontal="center" vertical="center"/>
    </xf>
    <xf borderId="7" fillId="0" fontId="4" numFmtId="0" xfId="0" applyAlignment="1" applyBorder="1" applyFont="1">
      <alignment readingOrder="0" shrinkToFit="0" vertical="center" wrapText="0"/>
    </xf>
    <xf borderId="10" fillId="0" fontId="4" numFmtId="0" xfId="0" applyAlignment="1" applyBorder="1" applyFont="1">
      <alignment readingOrder="0" shrinkToFit="0" vertical="center" wrapText="1"/>
    </xf>
    <xf borderId="33" fillId="0" fontId="4" numFmtId="0" xfId="0" applyAlignment="1" applyBorder="1" applyFont="1">
      <alignment readingOrder="0" shrinkToFit="0" vertical="center" wrapText="0"/>
    </xf>
    <xf borderId="11" fillId="0" fontId="6" numFmtId="0" xfId="0" applyBorder="1" applyFont="1"/>
    <xf borderId="34" fillId="0" fontId="4" numFmtId="0" xfId="0" applyAlignment="1" applyBorder="1" applyFont="1">
      <alignment readingOrder="0" shrinkToFit="0" vertical="center" wrapText="0"/>
    </xf>
    <xf borderId="5" fillId="4" fontId="3" numFmtId="0" xfId="0" applyAlignment="1" applyBorder="1" applyFill="1" applyFont="1">
      <alignment horizontal="center" vertical="center"/>
    </xf>
    <xf borderId="35" fillId="0" fontId="4" numFmtId="0" xfId="0" applyAlignment="1" applyBorder="1" applyFont="1">
      <alignment readingOrder="0" shrinkToFit="0" vertical="center" wrapText="0"/>
    </xf>
    <xf borderId="7" fillId="4" fontId="3" numFmtId="0" xfId="0" applyAlignment="1" applyBorder="1" applyFill="1" applyFont="1">
      <alignment horizontal="center" readingOrder="0" vertical="center"/>
    </xf>
    <xf borderId="7" fillId="0" fontId="4" numFmtId="164" xfId="0" applyAlignment="1" applyBorder="1" applyFont="1" applyNumberFormat="1">
      <alignment horizontal="left" readingOrder="0" shrinkToFit="0" vertical="center" wrapText="0"/>
    </xf>
    <xf borderId="13" fillId="0" fontId="6" numFmtId="0" xfId="0" applyBorder="1" applyFont="1"/>
    <xf borderId="2" fillId="3" fontId="2" numFmtId="0" xfId="0" applyAlignment="1" applyBorder="1" applyFill="1" applyFont="1">
      <alignment horizontal="center" shrinkToFit="0" vertical="center" wrapText="0"/>
    </xf>
    <xf borderId="17" fillId="12" fontId="11" numFmtId="0" xfId="0" applyAlignment="1" applyBorder="1" applyFill="1" applyFont="1">
      <alignment horizontal="center" vertical="center"/>
    </xf>
    <xf borderId="7" fillId="0" fontId="7" numFmtId="0" xfId="0" applyAlignment="1" applyBorder="1" applyFont="1">
      <alignment horizontal="left" shrinkToFit="0" vertical="center" wrapText="1"/>
    </xf>
    <xf borderId="2" fillId="3" fontId="1" numFmtId="0" xfId="0" applyAlignment="1" applyBorder="1" applyFill="1" applyFont="1">
      <alignment horizontal="center" vertical="center"/>
    </xf>
    <xf borderId="18" fillId="13" fontId="1" numFmtId="0" xfId="0" applyAlignment="1" applyBorder="1" applyFill="1" applyFont="1">
      <alignment horizontal="center" vertical="center"/>
    </xf>
    <xf borderId="36" fillId="0" fontId="7" numFmtId="0" xfId="0" applyAlignment="1" applyBorder="1" applyFont="1">
      <alignment horizontal="left" readingOrder="0" shrinkToFit="0" vertical="center" wrapText="1"/>
    </xf>
    <xf borderId="10" fillId="0" fontId="8" numFmtId="49" xfId="0" applyAlignment="1" applyBorder="1" applyFont="1" applyNumberFormat="1">
      <alignment horizontal="center" shrinkToFit="0" vertical="center" wrapText="0"/>
    </xf>
    <xf borderId="10" fillId="0" fontId="4" numFmtId="0" xfId="0" applyAlignment="1" applyBorder="1" applyFont="1">
      <alignment horizontal="center" readingOrder="0" shrinkToFit="0" vertical="center" wrapText="0"/>
    </xf>
    <xf borderId="10" fillId="0" fontId="7" numFmtId="0" xfId="0" applyAlignment="1" applyBorder="1" applyFont="1">
      <alignment horizontal="center" readingOrder="0" shrinkToFit="0" vertical="center" wrapText="1"/>
    </xf>
    <xf borderId="10" fillId="0" fontId="4" numFmtId="167" xfId="0" applyAlignment="1" applyBorder="1" applyFont="1" applyNumberFormat="1">
      <alignment horizontal="center" shrinkToFit="0" vertical="center" wrapText="0"/>
    </xf>
    <xf borderId="13" fillId="0" fontId="4" numFmtId="168" xfId="0" applyAlignment="1" applyBorder="1" applyFont="1" applyNumberFormat="1">
      <alignment horizontal="center" shrinkToFit="0" vertical="center" wrapText="0"/>
    </xf>
    <xf borderId="37" fillId="5" fontId="1" numFmtId="0" xfId="0" applyAlignment="1" applyBorder="1" applyFill="1" applyFont="1">
      <alignment vertical="center"/>
    </xf>
    <xf borderId="38" fillId="5" fontId="4" numFmtId="0" xfId="0" applyBorder="1" applyFill="1" applyFont="1"/>
    <xf borderId="7" fillId="0" fontId="7" numFmtId="0" xfId="0" applyAlignment="1" applyBorder="1" applyFont="1">
      <alignment horizontal="left" readingOrder="0" shrinkToFit="0" vertical="center" wrapText="1"/>
    </xf>
    <xf borderId="10" fillId="0" fontId="20" numFmtId="49" xfId="0" applyAlignment="1" applyBorder="1" applyFont="1" applyNumberFormat="1">
      <alignment horizontal="center" shrinkToFit="0" vertical="center" wrapText="0"/>
    </xf>
    <xf borderId="10" fillId="0" fontId="20" numFmtId="49" xfId="0" applyAlignment="1" applyBorder="1" applyFont="1" applyNumberFormat="1">
      <alignment horizontal="center" readingOrder="0" shrinkToFit="0" vertical="center" wrapText="0"/>
    </xf>
    <xf borderId="10" fillId="0" fontId="4" numFmtId="171" xfId="0" applyAlignment="1" applyBorder="1" applyFont="1" applyNumberFormat="1">
      <alignment horizontal="center" readingOrder="0" shrinkToFit="0" vertical="center" wrapText="0"/>
    </xf>
    <xf borderId="3" fillId="0" fontId="7" numFmtId="0" xfId="0" applyAlignment="1" applyBorder="1" applyFont="1">
      <alignment horizontal="left" shrinkToFit="0" vertical="center" wrapText="1"/>
    </xf>
    <xf borderId="3" fillId="0" fontId="7" numFmtId="0" xfId="0" applyAlignment="1" applyBorder="1" applyFont="1">
      <alignment horizontal="left" readingOrder="0" shrinkToFit="0" vertical="center" wrapText="1"/>
    </xf>
    <xf borderId="3" fillId="0" fontId="8" numFmtId="49" xfId="0" applyAlignment="1" applyBorder="1" applyFont="1" applyNumberFormat="1">
      <alignment horizontal="center" shrinkToFit="0" vertical="center" wrapText="0"/>
    </xf>
    <xf borderId="39" fillId="3" fontId="4" numFmtId="0" xfId="0" applyBorder="1" applyFill="1" applyFont="1"/>
    <xf borderId="4" fillId="0" fontId="4" numFmtId="172" xfId="0" applyAlignment="1" applyBorder="1" applyFont="1" applyNumberFormat="1">
      <alignment horizontal="center" readingOrder="0" shrinkToFit="0" vertical="center" wrapText="0"/>
    </xf>
    <xf borderId="4" fillId="0" fontId="4" numFmtId="172" xfId="0" applyAlignment="1" applyBorder="1" applyFont="1" applyNumberFormat="1">
      <alignment horizontal="center" shrinkToFit="0" vertical="center" wrapText="0"/>
    </xf>
    <xf borderId="4" fillId="0" fontId="4" numFmtId="172" xfId="0" applyAlignment="1" applyBorder="1" applyFont="1" applyNumberFormat="1">
      <alignment horizontal="center" readingOrder="0" shrinkToFit="0" vertical="center" wrapText="0"/>
    </xf>
    <xf borderId="4" fillId="0" fontId="4" numFmtId="172" xfId="0" applyAlignment="1" applyBorder="1" applyFont="1" applyNumberFormat="1">
      <alignment horizontal="center" shrinkToFit="0" vertical="center" wrapText="0"/>
    </xf>
    <xf borderId="20" fillId="12" fontId="1" numFmtId="0" xfId="0" applyAlignment="1" applyBorder="1" applyFill="1" applyFont="1">
      <alignment vertical="center"/>
    </xf>
    <xf borderId="40" fillId="12" fontId="4" numFmtId="0" xfId="0" applyBorder="1" applyFill="1" applyFont="1"/>
    <xf borderId="0" fillId="13" fontId="1" numFmtId="0" xfId="0" applyAlignment="1" applyFill="1" applyFont="1">
      <alignment vertical="center"/>
    </xf>
    <xf borderId="0" fillId="13" fontId="4" numFmtId="0" xfId="0" applyFill="1" applyFont="1"/>
    <xf borderId="18" fillId="0" fontId="7" numFmtId="0" xfId="0" applyAlignment="1" applyBorder="1" applyFont="1">
      <alignment horizontal="center" readingOrder="0" vertical="center"/>
    </xf>
    <xf borderId="41" fillId="0" fontId="7" numFmtId="0" xfId="0" applyAlignment="1" applyBorder="1" applyFont="1">
      <alignment horizontal="left" readingOrder="0" vertical="center"/>
    </xf>
    <xf borderId="42" fillId="0" fontId="6" numFmtId="0" xfId="0" applyBorder="1" applyFont="1"/>
    <xf borderId="43" fillId="0" fontId="6" numFmtId="0" xfId="0" applyBorder="1" applyFont="1"/>
    <xf borderId="44" fillId="0" fontId="6" numFmtId="0" xfId="0" applyBorder="1" applyFont="1"/>
    <xf borderId="34" fillId="2" fontId="1" numFmtId="0" xfId="0" applyAlignment="1" applyBorder="1" applyFill="1" applyFont="1">
      <alignment vertical="center"/>
    </xf>
    <xf borderId="45" fillId="2" fontId="4" numFmtId="0" xfId="0" applyBorder="1" applyFill="1" applyFont="1"/>
    <xf borderId="46" fillId="0" fontId="6" numFmtId="0" xfId="0" applyBorder="1" applyFont="1"/>
    <xf borderId="45" fillId="0" fontId="6" numFmtId="0" xfId="0" applyBorder="1" applyFont="1"/>
    <xf borderId="35" fillId="0" fontId="4" numFmtId="0" xfId="0" applyAlignment="1" applyBorder="1" applyFont="1">
      <alignment readingOrder="0" shrinkToFit="0" vertical="center" wrapText="1"/>
    </xf>
    <xf borderId="47" fillId="0" fontId="6" numFmtId="0" xfId="0" applyBorder="1" applyFont="1"/>
    <xf borderId="48" fillId="0" fontId="6" numFmtId="0" xfId="0" applyBorder="1" applyFont="1"/>
    <xf borderId="49" fillId="0" fontId="6" numFmtId="0" xfId="0" applyBorder="1" applyFont="1"/>
    <xf borderId="50" fillId="0" fontId="6" numFmtId="0" xfId="0" applyBorder="1" applyFont="1"/>
    <xf borderId="34" fillId="0" fontId="4" numFmtId="14" xfId="0" applyAlignment="1" applyBorder="1" applyFont="1" applyNumberFormat="1">
      <alignment horizontal="left" readingOrder="0" shrinkToFit="0" vertical="center" wrapText="0"/>
    </xf>
    <xf borderId="33" fillId="0" fontId="6" numFmtId="0" xfId="0" applyBorder="1" applyFont="1"/>
    <xf borderId="51" fillId="0" fontId="6" numFmtId="0" xfId="0" applyBorder="1" applyFont="1"/>
    <xf borderId="52" fillId="0" fontId="6" numFmtId="0" xfId="0" applyBorder="1" applyFont="1"/>
    <xf borderId="18" fillId="0" fontId="7" numFmtId="0" xfId="0" applyAlignment="1" applyBorder="1" applyFont="1">
      <alignment horizontal="center" vertical="center"/>
    </xf>
    <xf borderId="41" fillId="0" fontId="7" numFmtId="0" xfId="0" applyAlignment="1" applyBorder="1" applyFont="1">
      <alignment horizontal="left" vertical="center"/>
    </xf>
    <xf borderId="21" fillId="0" fontId="7" numFmtId="0" xfId="0" applyAlignment="1" applyBorder="1" applyFont="1">
      <alignment horizontal="left" shrinkToFit="0" vertical="center" wrapText="1"/>
    </xf>
    <xf borderId="34" fillId="0" fontId="4" numFmtId="0" xfId="0" applyAlignment="1" applyBorder="1" applyFont="1">
      <alignment shrinkToFit="0" vertical="center" wrapText="0"/>
    </xf>
    <xf borderId="35" fillId="0" fontId="4" numFmtId="0" xfId="0" applyAlignment="1" applyBorder="1" applyFont="1">
      <alignment shrinkToFit="0" vertical="center" wrapText="1"/>
    </xf>
    <xf borderId="34" fillId="0" fontId="4" numFmtId="164" xfId="0" applyAlignment="1" applyBorder="1" applyFont="1" applyNumberForma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5.png"/><Relationship Id="rId3" Type="http://schemas.openxmlformats.org/officeDocument/2006/relationships/image" Target="../media/image13.png"/><Relationship Id="rId4" Type="http://schemas.openxmlformats.org/officeDocument/2006/relationships/image" Target="../media/image4.png"/><Relationship Id="rId11" Type="http://schemas.openxmlformats.org/officeDocument/2006/relationships/image" Target="../media/image3.png"/><Relationship Id="rId10" Type="http://schemas.openxmlformats.org/officeDocument/2006/relationships/image" Target="../media/image10.png"/><Relationship Id="rId9" Type="http://schemas.openxmlformats.org/officeDocument/2006/relationships/image" Target="../media/image11.png"/><Relationship Id="rId5" Type="http://schemas.openxmlformats.org/officeDocument/2006/relationships/image" Target="../media/image14.png"/><Relationship Id="rId6" Type="http://schemas.openxmlformats.org/officeDocument/2006/relationships/image" Target="../media/image8.png"/><Relationship Id="rId7" Type="http://schemas.openxmlformats.org/officeDocument/2006/relationships/image" Target="../media/image6.png"/><Relationship Id="rId8" Type="http://schemas.openxmlformats.org/officeDocument/2006/relationships/image" Target="../media/image9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2.png"/><Relationship Id="rId3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2</xdr:row>
      <xdr:rowOff>238125</xdr:rowOff>
    </xdr:from>
    <xdr:ext cx="1152525" cy="695325"/>
    <xdr:pic>
      <xdr:nvPicPr>
        <xdr:cNvPr id="0" name="image1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</xdr:colOff>
      <xdr:row>2</xdr:row>
      <xdr:rowOff>238125</xdr:rowOff>
    </xdr:from>
    <xdr:ext cx="1085850" cy="695325"/>
    <xdr:pic>
      <xdr:nvPicPr>
        <xdr:cNvPr id="0" name="image5.pn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66675</xdr:colOff>
      <xdr:row>2</xdr:row>
      <xdr:rowOff>238125</xdr:rowOff>
    </xdr:from>
    <xdr:ext cx="1085850" cy="695325"/>
    <xdr:pic>
      <xdr:nvPicPr>
        <xdr:cNvPr id="0" name="image13.png" title="画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2</xdr:row>
      <xdr:rowOff>238125</xdr:rowOff>
    </xdr:from>
    <xdr:ext cx="1152525" cy="695325"/>
    <xdr:pic>
      <xdr:nvPicPr>
        <xdr:cNvPr id="0" name="image4.png" title="画像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4</xdr:row>
      <xdr:rowOff>238125</xdr:rowOff>
    </xdr:from>
    <xdr:ext cx="1152525" cy="695325"/>
    <xdr:pic>
      <xdr:nvPicPr>
        <xdr:cNvPr id="0" name="image14.png" title="画像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</xdr:colOff>
      <xdr:row>4</xdr:row>
      <xdr:rowOff>238125</xdr:rowOff>
    </xdr:from>
    <xdr:ext cx="1085850" cy="695325"/>
    <xdr:pic>
      <xdr:nvPicPr>
        <xdr:cNvPr id="0" name="image8.png" title="画像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66675</xdr:colOff>
      <xdr:row>4</xdr:row>
      <xdr:rowOff>238125</xdr:rowOff>
    </xdr:from>
    <xdr:ext cx="1085850" cy="695325"/>
    <xdr:pic>
      <xdr:nvPicPr>
        <xdr:cNvPr id="0" name="image6.png" title="画像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66675</xdr:colOff>
      <xdr:row>4</xdr:row>
      <xdr:rowOff>238125</xdr:rowOff>
    </xdr:from>
    <xdr:ext cx="1085850" cy="695325"/>
    <xdr:pic>
      <xdr:nvPicPr>
        <xdr:cNvPr id="0" name="image9.png" title="画像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6</xdr:row>
      <xdr:rowOff>238125</xdr:rowOff>
    </xdr:from>
    <xdr:ext cx="1152525" cy="695325"/>
    <xdr:pic>
      <xdr:nvPicPr>
        <xdr:cNvPr id="0" name="image11.png" title="画像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</xdr:colOff>
      <xdr:row>6</xdr:row>
      <xdr:rowOff>238125</xdr:rowOff>
    </xdr:from>
    <xdr:ext cx="1085850" cy="695325"/>
    <xdr:pic>
      <xdr:nvPicPr>
        <xdr:cNvPr id="0" name="image10.png" title="画像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66675</xdr:colOff>
      <xdr:row>6</xdr:row>
      <xdr:rowOff>238125</xdr:rowOff>
    </xdr:from>
    <xdr:ext cx="1085850" cy="695325"/>
    <xdr:pic>
      <xdr:nvPicPr>
        <xdr:cNvPr id="0" name="image3.png" title="画像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1247775</xdr:colOff>
      <xdr:row>1</xdr:row>
      <xdr:rowOff>285750</xdr:rowOff>
    </xdr:from>
    <xdr:ext cx="1190625" cy="714375"/>
    <xdr:pic>
      <xdr:nvPicPr>
        <xdr:cNvPr id="0" name="image2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1247775</xdr:colOff>
      <xdr:row>1</xdr:row>
      <xdr:rowOff>285750</xdr:rowOff>
    </xdr:from>
    <xdr:ext cx="1190625" cy="714375"/>
    <xdr:pic>
      <xdr:nvPicPr>
        <xdr:cNvPr id="0" name="image12.pn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1247775</xdr:colOff>
      <xdr:row>1</xdr:row>
      <xdr:rowOff>285750</xdr:rowOff>
    </xdr:from>
    <xdr:ext cx="1190625" cy="714375"/>
    <xdr:pic>
      <xdr:nvPicPr>
        <xdr:cNvPr id="0" name="image7.png" title="画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3" t="str">
        <f>IFERROR(__xludf.DUMMYFUNCTION("IMPORTRANGE(""https://docs.google.com/spreadsheets/d/1vsTcEcugRZXGU84Ng3dXvNCAOD3CAaUTEbnnM7tyUJg/edit?usp=sharing"",""施設概要!A2"")"),"所在地")</f>
        <v>所在地</v>
      </c>
      <c r="B2" s="6" t="s">
        <v>0</v>
      </c>
      <c r="C2" s="9"/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6" t="s">
        <v>3</v>
      </c>
      <c r="C3" s="12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6" t="s">
        <v>5</v>
      </c>
      <c r="C4" s="12"/>
    </row>
    <row r="5" ht="22.5" customHeight="1">
      <c r="A5" s="3" t="str">
        <f>IFERROR(__xludf.DUMMYFUNCTION("IMPORTRANGE(""https://docs.google.com/spreadsheets/d/1vsTcEcugRZXGU84Ng3dXvNCAOD3CAaUTEbnnM7tyUJg/edit?usp=sharing"",""施設概要!A5"")"),"FAX")</f>
        <v>FAX</v>
      </c>
      <c r="B5" s="6" t="s">
        <v>6</v>
      </c>
      <c r="C5" s="12"/>
    </row>
    <row r="6" ht="22.5" customHeight="1">
      <c r="A6" s="17" t="str">
        <f>IFERROR(__xludf.DUMMYFUNCTION("IMPORTRANGE(""https://docs.google.com/spreadsheets/d/1vsTcEcugRZXGU84Ng3dXvNCAOD3CAaUTEbnnM7tyUJg/edit?usp=sharing"",""施設概要!A6"")"),"更新日")</f>
        <v>更新日</v>
      </c>
      <c r="B6" s="20">
        <v>46005.49316795139</v>
      </c>
      <c r="C6" s="22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3"/>
      <c r="C1" s="93"/>
      <c r="D1" s="93"/>
      <c r="E1" s="93"/>
      <c r="F1" s="93"/>
      <c r="G1" s="93"/>
      <c r="H1" s="93"/>
    </row>
    <row r="2" ht="22.5" customHeight="1">
      <c r="A2" s="24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27"/>
      <c r="C2" s="27"/>
      <c r="D2" s="27"/>
      <c r="E2" s="27"/>
      <c r="F2" s="27"/>
      <c r="G2" s="27"/>
      <c r="H2" s="27"/>
    </row>
    <row r="3" ht="18.75" customHeight="1">
      <c r="A3" s="3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32"/>
      <c r="C3" s="32"/>
      <c r="D3" s="32"/>
      <c r="E3" s="32"/>
      <c r="F3" s="32"/>
      <c r="G3" s="32"/>
      <c r="H3" s="32"/>
    </row>
    <row r="4" ht="67.5" customHeight="1">
      <c r="A4" s="35" t="str">
        <f>IFERROR(__xludf.DUMMYFUNCTION("IMPORTRANGE(""https://docs.google.com/spreadsheets/d/1vsTcEcugRZXGU84Ng3dXvNCAOD3CAaUTEbnnM7tyUJg/edit?usp=sharing"",""おかず形態一覧表!A4"")"),"画像")</f>
        <v>画像</v>
      </c>
      <c r="B4" s="36"/>
      <c r="C4" s="36"/>
      <c r="D4" s="36"/>
      <c r="E4" s="36"/>
      <c r="F4" s="36"/>
      <c r="G4" s="36"/>
      <c r="H4" s="36"/>
    </row>
    <row r="5" ht="18.75" customHeight="1">
      <c r="A5" s="3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32"/>
      <c r="C5" s="32"/>
      <c r="D5" s="32"/>
      <c r="E5" s="32"/>
      <c r="F5" s="32"/>
      <c r="G5" s="32"/>
      <c r="H5" s="32"/>
    </row>
    <row r="6" ht="67.5" customHeight="1">
      <c r="A6" s="35" t="str">
        <f>IFERROR(__xludf.DUMMYFUNCTION("IMPORTRANGE(""https://docs.google.com/spreadsheets/d/1vsTcEcugRZXGU84Ng3dXvNCAOD3CAaUTEbnnM7tyUJg/edit?usp=sharing"",""おかず形態一覧表!A6"")"),"画像")</f>
        <v>画像</v>
      </c>
      <c r="B6" s="39"/>
      <c r="C6" s="36"/>
      <c r="D6" s="36"/>
      <c r="E6" s="36"/>
      <c r="F6" s="36"/>
      <c r="G6" s="36"/>
      <c r="H6" s="36"/>
    </row>
    <row r="7" ht="18.75" customHeight="1">
      <c r="A7" s="3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32"/>
      <c r="C7" s="32"/>
      <c r="D7" s="32"/>
      <c r="E7" s="32"/>
      <c r="F7" s="32"/>
      <c r="G7" s="32"/>
      <c r="H7" s="32"/>
    </row>
    <row r="8" ht="67.5" customHeight="1">
      <c r="A8" s="43" t="str">
        <f>IFERROR(__xludf.DUMMYFUNCTION("IMPORTRANGE(""https://docs.google.com/spreadsheets/d/1vsTcEcugRZXGU84Ng3dXvNCAOD3CAaUTEbnnM7tyUJg/edit?usp=sharing"",""おかず形態一覧表!A8"")"),"画像")</f>
        <v>画像</v>
      </c>
      <c r="B8" s="44"/>
      <c r="C8" s="45"/>
      <c r="D8" s="45"/>
      <c r="E8" s="45"/>
      <c r="F8" s="45"/>
      <c r="G8" s="45"/>
      <c r="H8" s="45"/>
    </row>
    <row r="9" ht="112.5" customHeight="1">
      <c r="A9" s="43" t="str">
        <f>IFERROR(__xludf.DUMMYFUNCTION("IMPORTRANGE(""https://docs.google.com/spreadsheets/d/1vsTcEcugRZXGU84Ng3dXvNCAOD3CAaUTEbnnM7tyUJg/edit?usp=sharing"",""おかず形態一覧表!A9"")"),"内容")</f>
        <v>内容</v>
      </c>
      <c r="B9" s="46"/>
      <c r="C9" s="46"/>
      <c r="D9" s="46"/>
      <c r="E9" s="46"/>
      <c r="F9" s="46"/>
      <c r="G9" s="46"/>
      <c r="H9" s="46"/>
    </row>
    <row r="10" ht="45.0" customHeight="1">
      <c r="A10" s="4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9"/>
      <c r="C10" s="49"/>
      <c r="D10" s="49"/>
      <c r="E10" s="49"/>
      <c r="F10" s="49"/>
      <c r="G10" s="49"/>
      <c r="H10" s="49"/>
    </row>
    <row r="11" ht="45.0" customHeight="1">
      <c r="A11" s="4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50"/>
      <c r="C11" s="49"/>
      <c r="D11" s="49"/>
      <c r="E11" s="49"/>
      <c r="F11" s="49"/>
      <c r="G11" s="49"/>
      <c r="H11" s="49"/>
    </row>
    <row r="12" ht="22.5" customHeight="1">
      <c r="A12" s="4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97"/>
      <c r="C12" s="98"/>
      <c r="D12" s="98"/>
      <c r="E12" s="98"/>
      <c r="F12" s="98"/>
      <c r="G12" s="98"/>
      <c r="H12" s="99"/>
    </row>
    <row r="13" ht="22.5" customHeight="1">
      <c r="A13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3"/>
      <c r="C13" s="53"/>
      <c r="D13" s="53"/>
      <c r="E13" s="53"/>
      <c r="F13" s="53"/>
      <c r="G13" s="53"/>
      <c r="H13" s="53"/>
    </row>
    <row r="14" ht="22.5" customHeight="1">
      <c r="A14" s="101" t="s">
        <v>47</v>
      </c>
      <c r="B14" s="102"/>
      <c r="C14" s="102"/>
      <c r="D14" s="102"/>
      <c r="E14" s="102"/>
      <c r="F14" s="102"/>
      <c r="G14" s="102"/>
      <c r="H14" s="102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6" t="str">
        <f>IFERROR(__xludf.DUMMYFUNCTION("IMPORTRANGE(""https://docs.google.com/spreadsheets/d/1vsTcEcugRZXGU84Ng3dXvNCAOD3CAaUTEbnnM7tyUJg/edit?usp=sharing"",""主食一覧!A1"")"),"2. 主食一覧")</f>
        <v>2. 主食一覧</v>
      </c>
      <c r="B1" s="93"/>
      <c r="C1" s="93"/>
      <c r="D1" s="93"/>
      <c r="E1" s="93"/>
      <c r="F1" s="93"/>
      <c r="G1" s="93"/>
      <c r="H1" s="93"/>
    </row>
    <row r="2" ht="22.5" customHeight="1">
      <c r="A2" s="8" t="str">
        <f>IFERROR(__xludf.DUMMYFUNCTION("IMPORTRANGE(""https://docs.google.com/spreadsheets/d/1vsTcEcugRZXGU84Ng3dXvNCAOD3CAaUTEbnnM7tyUJg/edit?usp=sharing"",""主食一覧!A2"")"),"主食名称")</f>
        <v>主食名称</v>
      </c>
      <c r="B2" s="11"/>
      <c r="C2" s="11"/>
      <c r="D2" s="11"/>
      <c r="E2" s="11"/>
      <c r="F2" s="11"/>
      <c r="G2" s="11"/>
      <c r="H2" s="13"/>
    </row>
    <row r="3" ht="67.5" customHeight="1">
      <c r="A3" s="8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8" t="str">
        <f>IFERROR(__xludf.DUMMYFUNCTION("IMPORTRANGE(""https://docs.google.com/spreadsheets/d/1vsTcEcugRZXGU84Ng3dXvNCAOD3CAaUTEbnnM7tyUJg/edit?usp=sharing"",""主食一覧!A4"")"),"内容")</f>
        <v>内容</v>
      </c>
      <c r="B4" s="23"/>
      <c r="C4" s="23"/>
      <c r="D4" s="23"/>
      <c r="E4" s="23"/>
      <c r="F4" s="23"/>
      <c r="G4" s="23"/>
      <c r="H4" s="26"/>
    </row>
    <row r="5" ht="22.5" customHeight="1">
      <c r="A5" s="8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00"/>
      <c r="C5" s="100"/>
      <c r="D5" s="100"/>
      <c r="E5" s="100"/>
      <c r="F5" s="100"/>
      <c r="G5" s="100"/>
      <c r="H5" s="100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3"/>
      <c r="C1" s="93"/>
      <c r="D1" s="93"/>
      <c r="E1" s="93"/>
      <c r="F1" s="117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3"/>
      <c r="H1" s="93"/>
    </row>
    <row r="2" ht="30.0" customHeight="1">
      <c r="A2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0" t="str">
        <f>IFERROR(__xludf.DUMMYFUNCTION("IMPORTRANGE(""https://docs.google.com/spreadsheets/d/1vsTcEcugRZXGU84Ng3dXvNCAOD3CAaUTEbnnM7tyUJg/edit?usp=sharing"",""水分とろみの基準・水分ゼリー!E2"")"),"")</f>
        <v/>
      </c>
      <c r="F2" s="14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15"/>
      <c r="H2" s="18"/>
    </row>
    <row r="3" ht="22.5" customHeight="1">
      <c r="A3" s="21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5"/>
      <c r="C3" s="28"/>
      <c r="D3" s="28"/>
      <c r="E3" s="28"/>
      <c r="F3" s="21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5"/>
      <c r="H3" s="28"/>
    </row>
    <row r="4" ht="22.5" customHeight="1">
      <c r="A4" s="3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7" t="s">
        <v>48</v>
      </c>
      <c r="C4" s="37" t="s">
        <v>48</v>
      </c>
      <c r="D4" s="37" t="s">
        <v>48</v>
      </c>
      <c r="E4" s="37" t="s">
        <v>48</v>
      </c>
      <c r="F4" s="21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1" t="s">
        <v>48</v>
      </c>
      <c r="C5" s="41" t="s">
        <v>48</v>
      </c>
      <c r="D5" s="41" t="s">
        <v>48</v>
      </c>
      <c r="E5" s="41" t="s">
        <v>48</v>
      </c>
      <c r="F5" s="40" t="s">
        <v>18</v>
      </c>
      <c r="G5" s="41"/>
      <c r="H5" s="42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15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3"/>
      <c r="C1" s="93"/>
      <c r="D1" s="93"/>
      <c r="E1" s="93"/>
      <c r="F1" s="11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3"/>
    </row>
    <row r="2" ht="22.5" customHeight="1">
      <c r="A2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9"/>
      <c r="C2" s="59"/>
      <c r="D2" s="59"/>
      <c r="E2" s="60"/>
      <c r="F2" s="61" t="s">
        <v>34</v>
      </c>
      <c r="G2" s="119"/>
    </row>
    <row r="3" ht="22.5" customHeight="1">
      <c r="A3" s="63"/>
      <c r="B3" s="59"/>
      <c r="C3" s="59"/>
      <c r="D3" s="59"/>
      <c r="E3" s="60"/>
      <c r="F3" s="64"/>
      <c r="G3" s="65"/>
    </row>
    <row r="4" ht="22.5" customHeight="1">
      <c r="A4" s="66"/>
      <c r="B4" s="59"/>
      <c r="C4" s="59"/>
      <c r="D4" s="67"/>
      <c r="E4" s="60"/>
      <c r="F4" s="68"/>
      <c r="G4" s="69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70" t="s">
        <v>35</v>
      </c>
      <c r="B1" s="71"/>
      <c r="C1" s="71" t="s">
        <v>36</v>
      </c>
      <c r="D1" s="71"/>
      <c r="E1" s="71"/>
      <c r="F1" s="72"/>
      <c r="G1" s="72"/>
      <c r="H1" s="72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24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21"/>
      <c r="C4" s="121"/>
      <c r="D4" s="121"/>
      <c r="E4" s="121"/>
      <c r="F4" s="121"/>
      <c r="G4" s="121"/>
      <c r="H4" s="121"/>
    </row>
    <row r="5" ht="22.5" customHeight="1">
      <c r="A5" s="2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22"/>
      <c r="C5" s="122"/>
      <c r="D5" s="122"/>
      <c r="E5" s="122"/>
      <c r="F5" s="122"/>
      <c r="G5" s="122"/>
      <c r="H5" s="122"/>
    </row>
    <row r="6" ht="67.5" customHeight="1">
      <c r="A6" s="35" t="str">
        <f>IFERROR(__xludf.DUMMYFUNCTION("IMPORTRANGE(""https://docs.google.com/spreadsheets/d/1vsTcEcugRZXGU84Ng3dXvNCAOD3CAaUTEbnnM7tyUJg/edit?usp=sharing"",""おかず形態一覧表!A4"")"),"画像")</f>
        <v>画像</v>
      </c>
      <c r="B6" s="39" t="str">
        <f>'おかず形態一覧表'!B4</f>
        <v/>
      </c>
      <c r="C6" s="39" t="str">
        <f>'おかず形態一覧表'!C4</f>
        <v/>
      </c>
      <c r="D6" s="39" t="str">
        <f>'おかず形態一覧表'!D4</f>
        <v/>
      </c>
      <c r="E6" s="39" t="str">
        <f>'おかず形態一覧表'!E4</f>
        <v/>
      </c>
      <c r="F6" s="39" t="str">
        <f>'おかず形態一覧表'!F4</f>
        <v/>
      </c>
      <c r="G6" s="39" t="str">
        <f>'おかず形態一覧表'!G4</f>
        <v/>
      </c>
      <c r="H6" s="39" t="str">
        <f>'おかず形態一覧表'!H4</f>
        <v/>
      </c>
    </row>
    <row r="7" ht="22.5" customHeight="1">
      <c r="A7" s="2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22"/>
      <c r="C7" s="122"/>
      <c r="D7" s="122"/>
      <c r="E7" s="122"/>
      <c r="F7" s="122"/>
      <c r="G7" s="122"/>
      <c r="H7" s="122"/>
    </row>
    <row r="8" ht="67.5" customHeight="1">
      <c r="A8" s="35" t="str">
        <f>IFERROR(__xludf.DUMMYFUNCTION("IMPORTRANGE(""https://docs.google.com/spreadsheets/d/1vsTcEcugRZXGU84Ng3dXvNCAOD3CAaUTEbnnM7tyUJg/edit?usp=sharing"",""おかず形態一覧表!A6"")"),"画像")</f>
        <v>画像</v>
      </c>
      <c r="B8" s="39" t="str">
        <f>'おかず形態一覧表'!B6</f>
        <v/>
      </c>
      <c r="C8" s="39" t="str">
        <f>'おかず形態一覧表'!C6</f>
        <v/>
      </c>
      <c r="D8" s="39" t="str">
        <f>'おかず形態一覧表'!D6</f>
        <v/>
      </c>
      <c r="E8" s="39" t="str">
        <f>'おかず形態一覧表'!E6</f>
        <v/>
      </c>
      <c r="F8" s="39" t="str">
        <f>'おかず形態一覧表'!F6</f>
        <v/>
      </c>
      <c r="G8" s="39" t="str">
        <f>'おかず形態一覧表'!G6</f>
        <v/>
      </c>
      <c r="H8" s="39" t="str">
        <f>'おかず形態一覧表'!H6</f>
        <v/>
      </c>
    </row>
    <row r="9" ht="22.5" customHeight="1">
      <c r="A9" s="2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22"/>
      <c r="C9" s="122"/>
      <c r="D9" s="122"/>
      <c r="E9" s="122"/>
      <c r="F9" s="122"/>
      <c r="G9" s="122"/>
      <c r="H9" s="122"/>
    </row>
    <row r="10" ht="67.5" customHeight="1">
      <c r="A10" s="43" t="str">
        <f>IFERROR(__xludf.DUMMYFUNCTION("IMPORTRANGE(""https://docs.google.com/spreadsheets/d/1vsTcEcugRZXGU84Ng3dXvNCAOD3CAaUTEbnnM7tyUJg/edit?usp=sharing"",""おかず形態一覧表!A8"")"),"画像")</f>
        <v>画像</v>
      </c>
      <c r="B10" s="44" t="str">
        <f>'おかず形態一覧表'!B8</f>
        <v/>
      </c>
      <c r="C10" s="44" t="str">
        <f>'おかず形態一覧表'!C8</f>
        <v/>
      </c>
      <c r="D10" s="44" t="str">
        <f>'おかず形態一覧表'!D8</f>
        <v/>
      </c>
      <c r="E10" s="44" t="str">
        <f>'おかず形態一覧表'!E8</f>
        <v/>
      </c>
      <c r="F10" s="44" t="str">
        <f>'おかず形態一覧表'!F8</f>
        <v/>
      </c>
      <c r="G10" s="44" t="str">
        <f>'おかず形態一覧表'!G8</f>
        <v/>
      </c>
      <c r="H10" s="44" t="str">
        <f>'おかず形態一覧表'!H8</f>
        <v/>
      </c>
    </row>
    <row r="11" ht="112.5" customHeight="1">
      <c r="A11" s="43" t="str">
        <f>IFERROR(__xludf.DUMMYFUNCTION("IMPORTRANGE(""https://docs.google.com/spreadsheets/d/1vsTcEcugRZXGU84Ng3dXvNCAOD3CAaUTEbnnM7tyUJg/edit?usp=sharing"",""おかず形態一覧表!A9"")"),"内容")</f>
        <v>内容</v>
      </c>
      <c r="B11" s="127"/>
      <c r="C11" s="127"/>
      <c r="D11" s="127"/>
      <c r="E11" s="127"/>
      <c r="F11" s="127"/>
      <c r="G11" s="127"/>
      <c r="H11" s="127"/>
    </row>
    <row r="12" ht="45.0" customHeight="1">
      <c r="A12" s="4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9"/>
      <c r="C12" s="49"/>
      <c r="D12" s="49"/>
      <c r="E12" s="49"/>
      <c r="F12" s="49"/>
      <c r="G12" s="49"/>
      <c r="H12" s="49"/>
    </row>
    <row r="13" ht="45.0" customHeight="1">
      <c r="A13" s="4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50"/>
      <c r="C13" s="49"/>
      <c r="D13" s="49"/>
      <c r="E13" s="49"/>
      <c r="F13" s="49"/>
      <c r="G13" s="49"/>
      <c r="H13" s="49"/>
    </row>
    <row r="14" ht="22.5" customHeight="1">
      <c r="A14" s="4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28"/>
      <c r="C14" s="129"/>
      <c r="D14" s="129"/>
      <c r="E14" s="129"/>
      <c r="F14" s="129"/>
      <c r="G14" s="129"/>
      <c r="H14" s="129"/>
    </row>
    <row r="15" ht="22.5" customHeight="1">
      <c r="A15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30"/>
      <c r="C15" s="130"/>
      <c r="D15" s="130"/>
      <c r="E15" s="130"/>
      <c r="F15" s="130"/>
      <c r="G15" s="130"/>
      <c r="H15" s="130"/>
    </row>
    <row r="16" ht="22.5" customHeight="1">
      <c r="A16" s="54"/>
      <c r="B16" s="102"/>
      <c r="C16" s="102"/>
      <c r="D16" s="102"/>
      <c r="E16" s="102"/>
      <c r="F16" s="102"/>
      <c r="G16" s="102"/>
      <c r="H16" s="102"/>
    </row>
    <row r="17" ht="7.5" customHeight="1"/>
    <row r="18" ht="22.5" customHeight="1">
      <c r="A18" s="125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6"/>
    </row>
    <row r="19" ht="22.5" customHeight="1">
      <c r="A19" s="8" t="str">
        <f>IFERROR(__xludf.DUMMYFUNCTION("IMPORTRANGE(""https://docs.google.com/spreadsheets/d/1vsTcEcugRZXGU84Ng3dXvNCAOD3CAaUTEbnnM7tyUJg/edit?usp=sharing"",""主食一覧!A2"")"),"主食名称")</f>
        <v>主食名称</v>
      </c>
      <c r="B19" s="11"/>
      <c r="C19" s="11"/>
      <c r="D19" s="11"/>
      <c r="E19" s="11"/>
      <c r="F19" s="11"/>
      <c r="G19" s="11"/>
      <c r="H19" s="13"/>
    </row>
    <row r="20" ht="67.5" customHeight="1">
      <c r="A20" s="8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8" t="str">
        <f>IFERROR(__xludf.DUMMYFUNCTION("IMPORTRANGE(""https://docs.google.com/spreadsheets/d/1vsTcEcugRZXGU84Ng3dXvNCAOD3CAaUTEbnnM7tyUJg/edit?usp=sharing"",""主食一覧!A4"")"),"内容")</f>
        <v>内容</v>
      </c>
      <c r="B21" s="132"/>
      <c r="C21" s="132"/>
      <c r="D21" s="132"/>
      <c r="E21" s="132"/>
      <c r="F21" s="132"/>
      <c r="G21" s="132"/>
      <c r="H21" s="131"/>
    </row>
    <row r="22" ht="22.5" customHeight="1">
      <c r="A22" s="8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00"/>
      <c r="C22" s="100"/>
      <c r="D22" s="100"/>
      <c r="E22" s="100"/>
      <c r="F22" s="100"/>
      <c r="G22" s="100"/>
      <c r="H22" s="100"/>
    </row>
    <row r="23" ht="7.5" customHeight="1"/>
    <row r="24" ht="22.5" customHeight="1">
      <c r="A24" s="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34"/>
      <c r="F24" s="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34"/>
    </row>
    <row r="25" ht="30.0" customHeight="1">
      <c r="A25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0" t="str">
        <f>IFERROR(__xludf.DUMMYFUNCTION("IMPORTRANGE(""https://docs.google.com/spreadsheets/d/1vsTcEcugRZXGU84Ng3dXvNCAOD3CAaUTEbnnM7tyUJg/edit?usp=sharing"",""水分とろみの基準・水分ゼリー!E2"")"),"")</f>
        <v/>
      </c>
      <c r="F25" s="14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5"/>
      <c r="H25" s="18"/>
    </row>
    <row r="26" ht="22.5" customHeight="1">
      <c r="A26" s="21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5"/>
      <c r="C26" s="28"/>
      <c r="D26" s="28"/>
      <c r="E26" s="28"/>
      <c r="F26" s="31" t="s">
        <v>49</v>
      </c>
      <c r="G26" s="25"/>
      <c r="H26" s="28"/>
    </row>
    <row r="27" ht="22.5" customHeight="1">
      <c r="A27" s="3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7"/>
      <c r="C27" s="38"/>
      <c r="D27" s="37"/>
      <c r="E27" s="38"/>
      <c r="F27" s="31" t="s">
        <v>50</v>
      </c>
      <c r="G27" s="37"/>
      <c r="H27" s="38"/>
    </row>
    <row r="28" ht="22.5" customHeight="1">
      <c r="A28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35"/>
      <c r="C28" s="136"/>
      <c r="D28" s="135"/>
      <c r="E28" s="136"/>
      <c r="F28" s="40" t="s">
        <v>18</v>
      </c>
      <c r="G28" s="137"/>
      <c r="H28" s="138"/>
    </row>
    <row r="29" ht="7.5" customHeight="1"/>
    <row r="30" ht="22.5" customHeight="1">
      <c r="A30" s="139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40"/>
      <c r="F30" s="141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42"/>
    </row>
    <row r="31" ht="22.5" customHeight="1">
      <c r="A31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9"/>
      <c r="C31" s="59"/>
      <c r="D31" s="59"/>
      <c r="E31" s="60"/>
      <c r="F31" s="143" t="s">
        <v>34</v>
      </c>
      <c r="G31" s="144"/>
      <c r="H31" s="145"/>
    </row>
    <row r="32" ht="22.5" customHeight="1">
      <c r="A32" s="63"/>
      <c r="B32" s="59"/>
      <c r="C32" s="59"/>
      <c r="D32" s="59"/>
      <c r="E32" s="67"/>
      <c r="F32" s="64"/>
      <c r="G32" s="146"/>
      <c r="H32" s="65"/>
    </row>
    <row r="33" ht="22.5" customHeight="1">
      <c r="A33" s="66"/>
      <c r="B33" s="59"/>
      <c r="C33" s="59"/>
      <c r="D33" s="67"/>
      <c r="E33" s="67"/>
      <c r="F33" s="68"/>
      <c r="G33" s="147"/>
      <c r="H33" s="69"/>
    </row>
    <row r="34" ht="7.5" customHeight="1"/>
    <row r="35" ht="22.5" customHeight="1">
      <c r="A35" s="148" t="str">
        <f>IFERROR(__xludf.DUMMYFUNCTION("IMPORTRANGE(""https://docs.google.com/spreadsheets/d/1vsTcEcugRZXGU84Ng3dXvNCAOD3CAaUTEbnnM7tyUJg/edit?usp=sharing"",""施設概要!A1"")"),"施設概要")</f>
        <v>施設概要</v>
      </c>
      <c r="B35" s="149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08" t="s">
        <v>0</v>
      </c>
      <c r="C36" s="150"/>
      <c r="D36" s="151"/>
      <c r="E36" s="152"/>
      <c r="F36" s="153"/>
      <c r="G36" s="153"/>
      <c r="H36" s="154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8" t="s">
        <v>3</v>
      </c>
      <c r="C37" s="150"/>
      <c r="D37" s="151"/>
      <c r="E37" s="155"/>
      <c r="H37" s="156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08" t="s">
        <v>5</v>
      </c>
      <c r="C38" s="150"/>
      <c r="D38" s="151"/>
      <c r="E38" s="155"/>
      <c r="H38" s="156"/>
    </row>
    <row r="39" ht="22.5" customHeight="1">
      <c r="A39" s="109" t="str">
        <f>IFERROR(__xludf.DUMMYFUNCTION("IMPORTRANGE(""https://docs.google.com/spreadsheets/d/1vsTcEcugRZXGU84Ng3dXvNCAOD3CAaUTEbnnM7tyUJg/edit?usp=sharing"",""施設概要!A5"")"),"FAX")</f>
        <v>FAX</v>
      </c>
      <c r="B39" s="108"/>
      <c r="C39" s="150"/>
      <c r="D39" s="151"/>
      <c r="E39" s="155"/>
      <c r="H39" s="156"/>
    </row>
    <row r="40" ht="22.5" customHeight="1">
      <c r="A40" s="111" t="str">
        <f>IFERROR(__xludf.DUMMYFUNCTION("IMPORTRANGE(""https://docs.google.com/spreadsheets/d/1vsTcEcugRZXGU84Ng3dXvNCAOD3CAaUTEbnnM7tyUJg/edit?usp=sharing"",""施設概要!A6"")"),"更新日")</f>
        <v>更新日</v>
      </c>
      <c r="B40" s="157">
        <v>46003.71076543981</v>
      </c>
      <c r="C40" s="150"/>
      <c r="D40" s="151"/>
      <c r="E40" s="158"/>
      <c r="F40" s="159"/>
      <c r="G40" s="159"/>
      <c r="H40" s="160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9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24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27" t="s">
        <v>10</v>
      </c>
      <c r="C2" s="27" t="s">
        <v>11</v>
      </c>
      <c r="D2" s="27" t="s">
        <v>12</v>
      </c>
      <c r="E2" s="27" t="s">
        <v>13</v>
      </c>
      <c r="F2" s="27"/>
      <c r="G2" s="27"/>
      <c r="H2" s="27"/>
    </row>
    <row r="3" ht="18.75" customHeight="1">
      <c r="A3" s="3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32" t="s">
        <v>14</v>
      </c>
      <c r="C3" s="32" t="s">
        <v>14</v>
      </c>
      <c r="D3" s="32" t="s">
        <v>14</v>
      </c>
      <c r="E3" s="32" t="s">
        <v>15</v>
      </c>
      <c r="F3" s="32"/>
      <c r="G3" s="32"/>
      <c r="H3" s="32"/>
    </row>
    <row r="4" ht="67.5" customHeight="1">
      <c r="A4" s="35" t="str">
        <f>IFERROR(__xludf.DUMMYFUNCTION("IMPORTRANGE(""https://docs.google.com/spreadsheets/d/1vsTcEcugRZXGU84Ng3dXvNCAOD3CAaUTEbnnM7tyUJg/edit?usp=sharing"",""おかず形態一覧表!A4"")"),"画像")</f>
        <v>画像</v>
      </c>
      <c r="B4" s="36"/>
      <c r="C4" s="36"/>
      <c r="D4" s="36"/>
      <c r="E4" s="36"/>
      <c r="F4" s="36"/>
      <c r="G4" s="36"/>
      <c r="H4" s="36"/>
    </row>
    <row r="5" ht="18.75" customHeight="1">
      <c r="A5" s="3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32" t="s">
        <v>16</v>
      </c>
      <c r="C5" s="32" t="s">
        <v>16</v>
      </c>
      <c r="D5" s="32" t="s">
        <v>16</v>
      </c>
      <c r="E5" s="32" t="s">
        <v>16</v>
      </c>
      <c r="F5" s="32"/>
      <c r="G5" s="32"/>
      <c r="H5" s="32"/>
    </row>
    <row r="6" ht="67.5" customHeight="1">
      <c r="A6" s="35" t="str">
        <f>IFERROR(__xludf.DUMMYFUNCTION("IMPORTRANGE(""https://docs.google.com/spreadsheets/d/1vsTcEcugRZXGU84Ng3dXvNCAOD3CAaUTEbnnM7tyUJg/edit?usp=sharing"",""おかず形態一覧表!A6"")"),"画像")</f>
        <v>画像</v>
      </c>
      <c r="B6" s="39"/>
      <c r="C6" s="36"/>
      <c r="D6" s="36"/>
      <c r="E6" s="36"/>
      <c r="F6" s="36"/>
      <c r="G6" s="36"/>
      <c r="H6" s="36"/>
    </row>
    <row r="7" ht="18.75" customHeight="1">
      <c r="A7" s="3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32" t="s">
        <v>17</v>
      </c>
      <c r="C7" s="32" t="s">
        <v>17</v>
      </c>
      <c r="D7" s="32" t="s">
        <v>17</v>
      </c>
      <c r="E7" s="32"/>
      <c r="F7" s="32"/>
      <c r="G7" s="32"/>
      <c r="H7" s="32"/>
    </row>
    <row r="8" ht="67.5" customHeight="1">
      <c r="A8" s="43" t="str">
        <f>IFERROR(__xludf.DUMMYFUNCTION("IMPORTRANGE(""https://docs.google.com/spreadsheets/d/1vsTcEcugRZXGU84Ng3dXvNCAOD3CAaUTEbnnM7tyUJg/edit?usp=sharing"",""おかず形態一覧表!A8"")"),"画像")</f>
        <v>画像</v>
      </c>
      <c r="B8" s="44"/>
      <c r="C8" s="45"/>
      <c r="D8" s="45"/>
      <c r="E8" s="45"/>
      <c r="F8" s="45"/>
      <c r="G8" s="45"/>
      <c r="H8" s="45"/>
    </row>
    <row r="9" ht="112.5" customHeight="1">
      <c r="A9" s="43" t="str">
        <f>IFERROR(__xludf.DUMMYFUNCTION("IMPORTRANGE(""https://docs.google.com/spreadsheets/d/1vsTcEcugRZXGU84Ng3dXvNCAOD3CAaUTEbnnM7tyUJg/edit?usp=sharing"",""おかず形態一覧表!A9"")"),"内容")</f>
        <v>内容</v>
      </c>
      <c r="B9" s="46"/>
      <c r="C9" s="46" t="s">
        <v>19</v>
      </c>
      <c r="D9" s="47" t="s">
        <v>20</v>
      </c>
      <c r="E9" s="46" t="s">
        <v>21</v>
      </c>
      <c r="F9" s="46"/>
      <c r="G9" s="46"/>
      <c r="H9" s="46"/>
    </row>
    <row r="10" ht="45.0" customHeight="1">
      <c r="A10" s="4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9" t="s">
        <v>22</v>
      </c>
      <c r="C10" s="49" t="s">
        <v>23</v>
      </c>
      <c r="D10" s="49" t="s">
        <v>24</v>
      </c>
      <c r="E10" s="49" t="s">
        <v>21</v>
      </c>
      <c r="F10" s="49"/>
      <c r="G10" s="49"/>
      <c r="H10" s="49"/>
    </row>
    <row r="11" ht="45.0" customHeight="1">
      <c r="A11" s="4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50"/>
      <c r="C11" s="49"/>
      <c r="D11" s="49" t="s">
        <v>25</v>
      </c>
      <c r="E11" s="49" t="s">
        <v>26</v>
      </c>
      <c r="F11" s="49"/>
      <c r="G11" s="49"/>
      <c r="H11" s="49"/>
    </row>
    <row r="12" ht="22.5" customHeight="1">
      <c r="A12" s="4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51"/>
      <c r="C12" s="51"/>
      <c r="D12" s="51" t="s">
        <v>27</v>
      </c>
      <c r="E12" s="51" t="s">
        <v>28</v>
      </c>
      <c r="F12" s="51"/>
      <c r="G12" s="51"/>
      <c r="H12" s="51"/>
    </row>
    <row r="13" ht="22.5" customHeight="1">
      <c r="A13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3" t="s">
        <v>29</v>
      </c>
      <c r="C13" s="53" t="s">
        <v>29</v>
      </c>
      <c r="D13" s="53" t="s">
        <v>30</v>
      </c>
      <c r="E13" s="53" t="s">
        <v>31</v>
      </c>
      <c r="F13" s="53"/>
      <c r="G13" s="53"/>
      <c r="H13" s="53"/>
    </row>
    <row r="14" ht="22.5" customHeight="1">
      <c r="A14" s="54"/>
      <c r="B14" s="55" t="s">
        <v>32</v>
      </c>
      <c r="C14" s="55" t="s">
        <v>32</v>
      </c>
      <c r="D14" s="55" t="s">
        <v>33</v>
      </c>
      <c r="E14" s="55" t="s">
        <v>33</v>
      </c>
      <c r="F14" s="55"/>
      <c r="G14" s="55"/>
      <c r="H14" s="55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5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8" t="str">
        <f>IFERROR(__xludf.DUMMYFUNCTION("IMPORTRANGE(""https://docs.google.com/spreadsheets/d/1vsTcEcugRZXGU84Ng3dXvNCAOD3CAaUTEbnnM7tyUJg/edit?usp=sharing"",""主食一覧!A2"")"),"主食名称")</f>
        <v>主食名称</v>
      </c>
      <c r="B2" s="11" t="s">
        <v>1</v>
      </c>
      <c r="C2" s="11" t="s">
        <v>2</v>
      </c>
      <c r="D2" s="11" t="s">
        <v>4</v>
      </c>
      <c r="E2" s="11"/>
      <c r="F2" s="11"/>
      <c r="G2" s="11"/>
      <c r="H2" s="13"/>
    </row>
    <row r="3" ht="67.5" customHeight="1">
      <c r="A3" s="8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8" t="str">
        <f>IFERROR(__xludf.DUMMYFUNCTION("IMPORTRANGE(""https://docs.google.com/spreadsheets/d/1vsTcEcugRZXGU84Ng3dXvNCAOD3CAaUTEbnnM7tyUJg/edit?usp=sharing"",""主食一覧!A4"")"),"内容")</f>
        <v>内容</v>
      </c>
      <c r="B4" s="23" t="s">
        <v>7</v>
      </c>
      <c r="C4" s="23" t="s">
        <v>2</v>
      </c>
      <c r="D4" s="23" t="s">
        <v>9</v>
      </c>
      <c r="E4" s="23"/>
      <c r="F4" s="23"/>
      <c r="G4" s="23"/>
      <c r="H4" s="26"/>
    </row>
    <row r="5" ht="22.5" customHeight="1">
      <c r="A5" s="8" t="str">
        <f>IFERROR(__xludf.DUMMYFUNCTION("IMPORTRANGE(""https://docs.google.com/spreadsheets/d/1vsTcEcugRZXGU84Ng3dXvNCAOD3CAaUTEbnnM7tyUJg/edit?usp=sharing"",""主食一覧!A5"")"),"学会分類2021")</f>
        <v>学会分類2021</v>
      </c>
      <c r="B5" s="29"/>
      <c r="C5" s="29"/>
      <c r="D5" s="29"/>
      <c r="E5" s="29"/>
      <c r="F5" s="29"/>
      <c r="G5" s="29"/>
      <c r="H5" s="2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0" t="str">
        <f>IFERROR(__xludf.DUMMYFUNCTION("IMPORTRANGE(""https://docs.google.com/spreadsheets/d/1vsTcEcugRZXGU84Ng3dXvNCAOD3CAaUTEbnnM7tyUJg/edit?usp=sharing"",""水分とろみの基準・水分ゼリー!E2"")"),"")</f>
        <v/>
      </c>
      <c r="F2" s="14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15"/>
      <c r="H2" s="18"/>
    </row>
    <row r="3" ht="22.5" customHeight="1">
      <c r="A3" s="21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5" t="s">
        <v>8</v>
      </c>
      <c r="C3" s="25" t="s">
        <v>8</v>
      </c>
      <c r="D3" s="25" t="s">
        <v>8</v>
      </c>
      <c r="E3" s="28"/>
      <c r="F3" s="21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5"/>
      <c r="H3" s="28"/>
    </row>
    <row r="4" ht="22.5" customHeight="1">
      <c r="A4" s="3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3">
        <v>0.5</v>
      </c>
      <c r="C4" s="33">
        <v>1.0</v>
      </c>
      <c r="D4" s="33">
        <v>1.5</v>
      </c>
      <c r="E4" s="34"/>
      <c r="F4" s="21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1"/>
      <c r="C5" s="42"/>
      <c r="D5" s="41"/>
      <c r="E5" s="42"/>
      <c r="F5" s="40" t="s">
        <v>18</v>
      </c>
      <c r="G5" s="41"/>
      <c r="H5" s="4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6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7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9"/>
      <c r="C2" s="59"/>
      <c r="D2" s="59"/>
      <c r="E2" s="60"/>
      <c r="F2" s="61" t="s">
        <v>34</v>
      </c>
      <c r="G2" s="62"/>
    </row>
    <row r="3" ht="22.5" customHeight="1">
      <c r="A3" s="63"/>
      <c r="B3" s="59"/>
      <c r="C3" s="59"/>
      <c r="D3" s="59"/>
      <c r="E3" s="60"/>
      <c r="F3" s="64"/>
      <c r="G3" s="65"/>
    </row>
    <row r="4" ht="22.5" customHeight="1">
      <c r="A4" s="66"/>
      <c r="B4" s="59"/>
      <c r="C4" s="59"/>
      <c r="D4" s="67"/>
      <c r="E4" s="60"/>
      <c r="F4" s="68"/>
      <c r="G4" s="69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70" t="s">
        <v>35</v>
      </c>
      <c r="B1" s="71"/>
      <c r="C1" s="71" t="s">
        <v>36</v>
      </c>
      <c r="D1" s="71"/>
      <c r="E1" s="71"/>
      <c r="F1" s="72"/>
      <c r="G1" s="72"/>
      <c r="H1" s="72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24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81" t="str">
        <f>'おかず形態一覧表'!B2</f>
        <v>常菜</v>
      </c>
      <c r="C4" s="81" t="str">
        <f>'おかず形態一覧表'!C2</f>
        <v>一口大</v>
      </c>
      <c r="D4" s="81" t="str">
        <f>'おかず形態一覧表'!D2</f>
        <v>刻み</v>
      </c>
      <c r="E4" s="81" t="str">
        <f>'おかず形態一覧表'!E2</f>
        <v>ムース</v>
      </c>
      <c r="F4" s="81" t="str">
        <f>'おかず形態一覧表'!F2</f>
        <v/>
      </c>
      <c r="G4" s="81" t="str">
        <f>'おかず形態一覧表'!G2</f>
        <v/>
      </c>
      <c r="H4" s="81" t="str">
        <f>'おかず形態一覧表'!H2</f>
        <v/>
      </c>
    </row>
    <row r="5" ht="22.5" customHeight="1">
      <c r="A5" s="2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94" t="str">
        <f>'おかず形態一覧表'!B3</f>
        <v>炭火焼チキン香味ソース</v>
      </c>
      <c r="C5" s="94" t="str">
        <f>'おかず形態一覧表'!C3</f>
        <v>炭火焼チキン香味ソース</v>
      </c>
      <c r="D5" s="94" t="str">
        <f>'おかず形態一覧表'!D3</f>
        <v>炭火焼チキン香味ソース</v>
      </c>
      <c r="E5" s="94" t="str">
        <f>'おかず形態一覧表'!E3</f>
        <v>野菜炒め＆人参</v>
      </c>
      <c r="F5" s="94" t="str">
        <f>'おかず形態一覧表'!F3</f>
        <v/>
      </c>
      <c r="G5" s="94" t="str">
        <f>'おかず形態一覧表'!G3</f>
        <v/>
      </c>
      <c r="H5" s="94" t="str">
        <f>'おかず形態一覧表'!H3</f>
        <v/>
      </c>
    </row>
    <row r="6" ht="67.5" customHeight="1">
      <c r="A6" s="35" t="str">
        <f>IFERROR(__xludf.DUMMYFUNCTION("IMPORTRANGE(""https://docs.google.com/spreadsheets/d/1vsTcEcugRZXGU84Ng3dXvNCAOD3CAaUTEbnnM7tyUJg/edit?usp=sharing"",""おかず形態一覧表!A4"")"),"画像")</f>
        <v>画像</v>
      </c>
      <c r="B6" s="39" t="str">
        <f>'おかず形態一覧表'!B4</f>
        <v/>
      </c>
      <c r="C6" s="39" t="str">
        <f>'おかず形態一覧表'!C4</f>
        <v/>
      </c>
      <c r="D6" s="39" t="str">
        <f>'おかず形態一覧表'!D4</f>
        <v/>
      </c>
      <c r="E6" s="39" t="str">
        <f>'おかず形態一覧表'!E4</f>
        <v/>
      </c>
      <c r="F6" s="39" t="str">
        <f>'おかず形態一覧表'!F4</f>
        <v/>
      </c>
      <c r="G6" s="39" t="str">
        <f>'おかず形態一覧表'!G4</f>
        <v/>
      </c>
      <c r="H6" s="39" t="str">
        <f>'おかず形態一覧表'!H4</f>
        <v/>
      </c>
    </row>
    <row r="7" ht="22.5" customHeight="1">
      <c r="A7" s="2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94" t="str">
        <f>'おかず形態一覧表'!B5</f>
        <v>鮭の塩やき</v>
      </c>
      <c r="C7" s="94" t="str">
        <f>'おかず形態一覧表'!C5</f>
        <v>鮭の塩やき</v>
      </c>
      <c r="D7" s="94" t="str">
        <f>'おかず形態一覧表'!D5</f>
        <v>鮭の塩やき</v>
      </c>
      <c r="E7" s="94" t="str">
        <f>'おかず形態一覧表'!E5</f>
        <v>鮭の塩やき</v>
      </c>
      <c r="F7" s="94" t="str">
        <f>'おかず形態一覧表'!F5</f>
        <v/>
      </c>
      <c r="G7" s="94" t="str">
        <f>'おかず形態一覧表'!G5</f>
        <v/>
      </c>
      <c r="H7" s="94" t="str">
        <f>'おかず形態一覧表'!H5</f>
        <v/>
      </c>
    </row>
    <row r="8" ht="67.5" customHeight="1">
      <c r="A8" s="35" t="str">
        <f>IFERROR(__xludf.DUMMYFUNCTION("IMPORTRANGE(""https://docs.google.com/spreadsheets/d/1vsTcEcugRZXGU84Ng3dXvNCAOD3CAaUTEbnnM7tyUJg/edit?usp=sharing"",""おかず形態一覧表!A6"")"),"画像")</f>
        <v>画像</v>
      </c>
      <c r="B8" s="39" t="str">
        <f>'おかず形態一覧表'!B6</f>
        <v/>
      </c>
      <c r="C8" s="39" t="str">
        <f>'おかず形態一覧表'!C6</f>
        <v/>
      </c>
      <c r="D8" s="39" t="str">
        <f>'おかず形態一覧表'!D6</f>
        <v/>
      </c>
      <c r="E8" s="39" t="str">
        <f>'おかず形態一覧表'!E6</f>
        <v/>
      </c>
      <c r="F8" s="39" t="str">
        <f>'おかず形態一覧表'!F6</f>
        <v/>
      </c>
      <c r="G8" s="39" t="str">
        <f>'おかず形態一覧表'!G6</f>
        <v/>
      </c>
      <c r="H8" s="39" t="str">
        <f>'おかず形態一覧表'!H6</f>
        <v/>
      </c>
    </row>
    <row r="9" ht="22.5" customHeight="1">
      <c r="A9" s="2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94" t="str">
        <f>'おかず形態一覧表'!B7</f>
        <v>青梗菜のナムル</v>
      </c>
      <c r="C9" s="94" t="str">
        <f>'おかず形態一覧表'!C7</f>
        <v>青梗菜のナムル</v>
      </c>
      <c r="D9" s="94" t="str">
        <f>'おかず形態一覧表'!D7</f>
        <v>青梗菜のナムル</v>
      </c>
      <c r="E9" s="94" t="str">
        <f>'おかず形態一覧表'!E7</f>
        <v/>
      </c>
      <c r="F9" s="94" t="str">
        <f>'おかず形態一覧表'!F7</f>
        <v/>
      </c>
      <c r="G9" s="94" t="str">
        <f>'おかず形態一覧表'!G7</f>
        <v/>
      </c>
      <c r="H9" s="94" t="str">
        <f>'おかず形態一覧表'!H7</f>
        <v/>
      </c>
    </row>
    <row r="10" ht="67.5" customHeight="1">
      <c r="A10" s="43" t="str">
        <f>IFERROR(__xludf.DUMMYFUNCTION("IMPORTRANGE(""https://docs.google.com/spreadsheets/d/1vsTcEcugRZXGU84Ng3dXvNCAOD3CAaUTEbnnM7tyUJg/edit?usp=sharing"",""おかず形態一覧表!A8"")"),"画像")</f>
        <v>画像</v>
      </c>
      <c r="B10" s="44" t="str">
        <f>'おかず形態一覧表'!B8</f>
        <v/>
      </c>
      <c r="C10" s="44" t="str">
        <f>'おかず形態一覧表'!C8</f>
        <v/>
      </c>
      <c r="D10" s="44" t="str">
        <f>'おかず形態一覧表'!D8</f>
        <v/>
      </c>
      <c r="E10" s="44" t="str">
        <f>'おかず形態一覧表'!E8</f>
        <v/>
      </c>
      <c r="F10" s="44" t="str">
        <f>'おかず形態一覧表'!F8</f>
        <v/>
      </c>
      <c r="G10" s="44" t="str">
        <f>'おかず形態一覧表'!G8</f>
        <v/>
      </c>
      <c r="H10" s="44" t="str">
        <f>'おかず形態一覧表'!H8</f>
        <v/>
      </c>
    </row>
    <row r="11" ht="112.5" customHeight="1">
      <c r="A11" s="43" t="str">
        <f>IFERROR(__xludf.DUMMYFUNCTION("IMPORTRANGE(""https://docs.google.com/spreadsheets/d/1vsTcEcugRZXGU84Ng3dXvNCAOD3CAaUTEbnnM7tyUJg/edit?usp=sharing"",""おかず形態一覧表!A9"")"),"内容")</f>
        <v>内容</v>
      </c>
      <c r="B11" s="116" t="str">
        <f>'おかず形態一覧表'!B9</f>
        <v/>
      </c>
      <c r="C11" s="116" t="str">
        <f>'おかず形態一覧表'!C9</f>
        <v>1～1.5ｃｍ大の大きさ</v>
      </c>
      <c r="D11" s="116" t="str">
        <f>'おかず形態一覧表'!D9</f>
        <v>米粒状カッター仕様</v>
      </c>
      <c r="E11" s="116" t="str">
        <f>'おかず形態一覧表'!E9</f>
        <v>ムース状</v>
      </c>
      <c r="F11" s="116" t="str">
        <f>'おかず形態一覧表'!F9</f>
        <v/>
      </c>
      <c r="G11" s="116" t="str">
        <f>'おかず形態一覧表'!G9</f>
        <v/>
      </c>
      <c r="H11" s="116" t="str">
        <f>'おかず形態一覧表'!H9</f>
        <v/>
      </c>
    </row>
    <row r="12" ht="45.0" customHeight="1">
      <c r="A12" s="4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50" t="str">
        <f>'おかず形態一覧表'!B10</f>
        <v>通常の大きさ</v>
      </c>
      <c r="C12" s="50" t="str">
        <f>'おかず形態一覧表'!C10</f>
        <v>1～1.5㎝の大きさ</v>
      </c>
      <c r="D12" s="50" t="str">
        <f>'おかず形態一覧表'!D10</f>
        <v>極刻みくらいの大きさ</v>
      </c>
      <c r="E12" s="50" t="str">
        <f>'おかず形態一覧表'!E10</f>
        <v>ムース状</v>
      </c>
      <c r="F12" s="50" t="str">
        <f>'おかず形態一覧表'!F10</f>
        <v/>
      </c>
      <c r="G12" s="50" t="str">
        <f>'おかず形態一覧表'!G10</f>
        <v/>
      </c>
      <c r="H12" s="50" t="str">
        <f>'おかず形態一覧表'!H10</f>
        <v/>
      </c>
    </row>
    <row r="13" ht="45.0" customHeight="1">
      <c r="A13" s="4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50" t="str">
        <f>'おかず形態一覧表'!B11</f>
        <v/>
      </c>
      <c r="C13" s="50" t="str">
        <f>'おかず形態一覧表'!C11</f>
        <v/>
      </c>
      <c r="D13" s="50" t="str">
        <f>'おかず形態一覧表'!D11</f>
        <v>嚙まなくてよい</v>
      </c>
      <c r="E13" s="50" t="str">
        <f>'おかず形態一覧表'!E11</f>
        <v>噛まなくてよい</v>
      </c>
      <c r="F13" s="50" t="str">
        <f>'おかず形態一覧表'!F11</f>
        <v/>
      </c>
      <c r="G13" s="50" t="str">
        <f>'おかず形態一覧表'!G11</f>
        <v/>
      </c>
      <c r="H13" s="50" t="str">
        <f>'おかず形態一覧表'!H11</f>
        <v/>
      </c>
    </row>
    <row r="14" ht="22.5" customHeight="1">
      <c r="A14" s="4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20" t="str">
        <f>'おかず形態一覧表'!B12</f>
        <v/>
      </c>
      <c r="C14" s="120" t="str">
        <f>'おかず形態一覧表'!C12</f>
        <v/>
      </c>
      <c r="D14" s="120" t="str">
        <f>'おかず形態一覧表'!D12</f>
        <v>4</v>
      </c>
      <c r="E14" s="120" t="str">
        <f>'おかず形態一覧表'!E12</f>
        <v>3/2-1</v>
      </c>
      <c r="F14" s="120" t="str">
        <f>'おかず形態一覧表'!F12</f>
        <v/>
      </c>
      <c r="G14" s="120" t="str">
        <f>'おかず形態一覧表'!G12</f>
        <v/>
      </c>
      <c r="H14" s="120" t="str">
        <f>'おかず形態一覧表'!H12</f>
        <v/>
      </c>
    </row>
    <row r="15" ht="22.5" customHeight="1">
      <c r="A15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23" t="str">
        <f>'おかず形態一覧表'!B13</f>
        <v>軟飯150</v>
      </c>
      <c r="C15" s="123" t="str">
        <f>'おかず形態一覧表'!C13</f>
        <v>軟飯150</v>
      </c>
      <c r="D15" s="123" t="str">
        <f>'おかず形態一覧表'!D13</f>
        <v>全粥300</v>
      </c>
      <c r="E15" s="123" t="str">
        <f>'おかず形態一覧表'!E13</f>
        <v>粥ゼリー210</v>
      </c>
      <c r="F15" s="123" t="str">
        <f>'おかず形態一覧表'!F13</f>
        <v/>
      </c>
      <c r="G15" s="123" t="str">
        <f>'おかず形態一覧表'!G13</f>
        <v/>
      </c>
      <c r="H15" s="123" t="str">
        <f>'おかず形態一覧表'!H13</f>
        <v/>
      </c>
    </row>
    <row r="16" ht="22.5" customHeight="1">
      <c r="A16" s="54"/>
      <c r="B16" s="124" t="str">
        <f>'おかず形態一覧表'!B14</f>
        <v>1450Kcal</v>
      </c>
      <c r="C16" s="124" t="str">
        <f>'おかず形態一覧表'!C14</f>
        <v>1450Kcal</v>
      </c>
      <c r="D16" s="124" t="str">
        <f>'おかず形態一覧表'!D14</f>
        <v>1300Kcal</v>
      </c>
      <c r="E16" s="124" t="str">
        <f>'おかず形態一覧表'!E14</f>
        <v>1300Kcal</v>
      </c>
      <c r="F16" s="124" t="str">
        <f>'おかず形態一覧表'!F14</f>
        <v/>
      </c>
      <c r="G16" s="124" t="str">
        <f>'おかず形態一覧表'!G14</f>
        <v/>
      </c>
      <c r="H16" s="124" t="str">
        <f>'おかず形態一覧表'!H14</f>
        <v/>
      </c>
    </row>
    <row r="17" ht="7.5" customHeight="1"/>
    <row r="18" ht="22.5" customHeight="1">
      <c r="A18" s="125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6"/>
    </row>
    <row r="19" ht="22.5" customHeight="1">
      <c r="A19" s="8" t="str">
        <f>IFERROR(__xludf.DUMMYFUNCTION("IMPORTRANGE(""https://docs.google.com/spreadsheets/d/1vsTcEcugRZXGU84Ng3dXvNCAOD3CAaUTEbnnM7tyUJg/edit?usp=sharing"",""主食一覧!A2"")"),"主食名称")</f>
        <v>主食名称</v>
      </c>
      <c r="B19" s="13" t="str">
        <f>'主食一覧'!B2</f>
        <v>軟飯</v>
      </c>
      <c r="C19" s="13" t="str">
        <f>'主食一覧'!C2</f>
        <v>全粥</v>
      </c>
      <c r="D19" s="13" t="str">
        <f>'主食一覧'!D2</f>
        <v>粥ゼリー</v>
      </c>
      <c r="E19" s="13" t="str">
        <f>'主食一覧'!E2</f>
        <v/>
      </c>
      <c r="F19" s="13" t="str">
        <f>'主食一覧'!F2</f>
        <v/>
      </c>
      <c r="G19" s="13" t="str">
        <f>'主食一覧'!G2</f>
        <v/>
      </c>
      <c r="H19" s="13" t="str">
        <f>'主食一覧'!H2</f>
        <v/>
      </c>
    </row>
    <row r="20" ht="67.5" customHeight="1">
      <c r="A20" s="8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8" t="str">
        <f>IFERROR(__xludf.DUMMYFUNCTION("IMPORTRANGE(""https://docs.google.com/spreadsheets/d/1vsTcEcugRZXGU84Ng3dXvNCAOD3CAaUTEbnnM7tyUJg/edit?usp=sharing"",""主食一覧!A4"")"),"内容")</f>
        <v>内容</v>
      </c>
      <c r="B21" s="131" t="str">
        <f>'主食一覧'!B4</f>
        <v>柔らかめのご飯</v>
      </c>
      <c r="C21" s="131" t="str">
        <f>'主食一覧'!C4</f>
        <v>全粥</v>
      </c>
      <c r="D21" s="131" t="str">
        <f>'主食一覧'!D4</f>
        <v>ゼリー状</v>
      </c>
      <c r="E21" s="131" t="str">
        <f>'主食一覧'!E4</f>
        <v/>
      </c>
      <c r="F21" s="131" t="str">
        <f>'主食一覧'!F4</f>
        <v/>
      </c>
      <c r="G21" s="131" t="str">
        <f>'主食一覧'!G4</f>
        <v/>
      </c>
      <c r="H21" s="131" t="str">
        <f>'主食一覧'!H4</f>
        <v/>
      </c>
    </row>
    <row r="22" ht="22.5" customHeight="1">
      <c r="A22" s="8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33" t="str">
        <f>'主食一覧'!B5</f>
        <v/>
      </c>
      <c r="C22" s="133" t="str">
        <f>'主食一覧'!C5</f>
        <v/>
      </c>
      <c r="D22" s="133" t="str">
        <f>'主食一覧'!D5</f>
        <v/>
      </c>
      <c r="E22" s="133" t="str">
        <f>'主食一覧'!E5</f>
        <v/>
      </c>
      <c r="F22" s="133" t="str">
        <f>'主食一覧'!F5</f>
        <v/>
      </c>
      <c r="G22" s="133" t="str">
        <f>'主食一覧'!G5</f>
        <v/>
      </c>
      <c r="H22" s="133" t="str">
        <f>'主食一覧'!H5</f>
        <v/>
      </c>
    </row>
    <row r="23" ht="7.5" customHeight="1"/>
    <row r="24" ht="22.5" customHeight="1">
      <c r="A24" s="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34"/>
      <c r="F24" s="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34"/>
    </row>
    <row r="25" ht="30.0" customHeight="1">
      <c r="A25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0" t="str">
        <f>IFERROR(__xludf.DUMMYFUNCTION("IMPORTRANGE(""https://docs.google.com/spreadsheets/d/1vsTcEcugRZXGU84Ng3dXvNCAOD3CAaUTEbnnM7tyUJg/edit?usp=sharing"",""水分とろみの基準・水分ゼリー!E2"")"),"")</f>
        <v/>
      </c>
      <c r="F25" s="14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8" t="str">
        <f>'水分とろみの基準・水分ゼリー'!G2</f>
        <v/>
      </c>
      <c r="H25" s="18" t="str">
        <f>'水分とろみの基準・水分ゼリー'!H2</f>
        <v/>
      </c>
    </row>
    <row r="26" ht="22.5" customHeight="1">
      <c r="A26" s="21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8" t="str">
        <f>'水分とろみの基準・水分ゼリー'!B3</f>
        <v>トロメイクコンパクト</v>
      </c>
      <c r="C26" s="28" t="str">
        <f>'水分とろみの基準・水分ゼリー'!C3</f>
        <v>トロメイクコンパクト</v>
      </c>
      <c r="D26" s="28" t="str">
        <f>'水分とろみの基準・水分ゼリー'!D3</f>
        <v>トロメイクコンパクト</v>
      </c>
      <c r="E26" s="28" t="str">
        <f>'水分とろみの基準・水分ゼリー'!E3</f>
        <v/>
      </c>
      <c r="F26" s="21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28" t="str">
        <f>'水分とろみの基準・水分ゼリー'!G3</f>
        <v/>
      </c>
      <c r="H26" s="28" t="str">
        <f>'水分とろみの基準・水分ゼリー'!H3</f>
        <v/>
      </c>
    </row>
    <row r="27" ht="22.5" customHeight="1">
      <c r="A27" s="31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8">
        <f>'水分とろみの基準・水分ゼリー'!B4</f>
        <v>0.5</v>
      </c>
      <c r="C27" s="38">
        <f>'水分とろみの基準・水分ゼリー'!C4</f>
        <v>1</v>
      </c>
      <c r="D27" s="38">
        <f>'水分とろみの基準・水分ゼリー'!D4</f>
        <v>1.5</v>
      </c>
      <c r="E27" s="38" t="str">
        <f>'水分とろみの基準・水分ゼリー'!E4</f>
        <v/>
      </c>
      <c r="F27" s="21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38" t="str">
        <f>'水分とろみの基準・水分ゼリー'!G4</f>
        <v/>
      </c>
      <c r="H27" s="38" t="str">
        <f>'水分とろみの基準・水分ゼリー'!H4</f>
        <v/>
      </c>
    </row>
    <row r="28" ht="22.5" customHeight="1">
      <c r="A28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2" t="str">
        <f>'水分とろみの基準・水分ゼリー'!B5</f>
        <v/>
      </c>
      <c r="C28" s="42" t="str">
        <f>'水分とろみの基準・水分ゼリー'!C5</f>
        <v/>
      </c>
      <c r="D28" s="42" t="str">
        <f>'水分とろみの基準・水分ゼリー'!D5</f>
        <v/>
      </c>
      <c r="E28" s="42" t="str">
        <f>'水分とろみの基準・水分ゼリー'!E5</f>
        <v/>
      </c>
      <c r="F28" s="40" t="s">
        <v>18</v>
      </c>
      <c r="G28" s="42" t="str">
        <f>'水分とろみの基準・水分ゼリー'!G5</f>
        <v/>
      </c>
      <c r="H28" s="42" t="str">
        <f>'水分とろみの基準・水分ゼリー'!H5</f>
        <v/>
      </c>
    </row>
    <row r="29" ht="7.5" customHeight="1"/>
    <row r="30" ht="22.5" customHeight="1">
      <c r="A30" s="139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40"/>
      <c r="F30" s="141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42"/>
    </row>
    <row r="31" ht="22.5" customHeight="1">
      <c r="A31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7" t="str">
        <f>'濃厚流動食・補助食品'!B2</f>
        <v/>
      </c>
      <c r="C31" s="67" t="str">
        <f>'濃厚流動食・補助食品'!C2</f>
        <v/>
      </c>
      <c r="D31" s="67" t="str">
        <f>'濃厚流動食・補助食品'!D2</f>
        <v/>
      </c>
      <c r="E31" s="60" t="str">
        <f>'濃厚流動食・補助食品'!E2</f>
        <v/>
      </c>
      <c r="F31" s="161" t="str">
        <f>'濃厚流動食・補助食品'!F2</f>
        <v>0j・1j対応：可</v>
      </c>
      <c r="G31" s="162" t="str">
        <f>'濃厚流動食・補助食品'!G2</f>
        <v/>
      </c>
      <c r="H31" s="145"/>
    </row>
    <row r="32" ht="22.5" customHeight="1">
      <c r="A32" s="63"/>
      <c r="B32" s="67" t="str">
        <f>'濃厚流動食・補助食品'!B3</f>
        <v/>
      </c>
      <c r="C32" s="67" t="str">
        <f>'濃厚流動食・補助食品'!C3</f>
        <v/>
      </c>
      <c r="D32" s="67" t="str">
        <f>'濃厚流動食・補助食品'!D3</f>
        <v/>
      </c>
      <c r="E32" s="67" t="str">
        <f>'濃厚流動食・補助食品'!E3</f>
        <v/>
      </c>
      <c r="F32" s="163" t="str">
        <f>'濃厚流動食・補助食品'!F3</f>
        <v/>
      </c>
      <c r="G32" s="146"/>
      <c r="H32" s="65"/>
    </row>
    <row r="33" ht="22.5" customHeight="1">
      <c r="A33" s="66"/>
      <c r="B33" s="67" t="str">
        <f>'濃厚流動食・補助食品'!B4</f>
        <v/>
      </c>
      <c r="C33" s="67" t="str">
        <f>'濃厚流動食・補助食品'!C4</f>
        <v/>
      </c>
      <c r="D33" s="67" t="str">
        <f>'濃厚流動食・補助食品'!D4</f>
        <v/>
      </c>
      <c r="E33" s="67" t="str">
        <f>'濃厚流動食・補助食品'!E4</f>
        <v/>
      </c>
      <c r="F33" s="68"/>
      <c r="G33" s="147"/>
      <c r="H33" s="69"/>
    </row>
    <row r="34" ht="7.5" customHeight="1"/>
    <row r="35" ht="22.5" customHeight="1">
      <c r="A35" s="148" t="str">
        <f>IFERROR(__xludf.DUMMYFUNCTION("IMPORTRANGE(""https://docs.google.com/spreadsheets/d/1vsTcEcugRZXGU84Ng3dXvNCAOD3CAaUTEbnnM7tyUJg/edit?usp=sharing"",""施設概要!A1"")"),"施設概要")</f>
        <v>施設概要</v>
      </c>
      <c r="B35" s="149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64" t="str">
        <f>'施設概要'!B2</f>
        <v>新潟県新発田市大友17番地1</v>
      </c>
      <c r="C36" s="150"/>
      <c r="D36" s="151"/>
      <c r="E36" s="165" t="str">
        <f>'施設概要'!C2</f>
        <v/>
      </c>
      <c r="F36" s="153"/>
      <c r="G36" s="153"/>
      <c r="H36" s="154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64" t="str">
        <f>'施設概要'!B3</f>
        <v>管理栄養士</v>
      </c>
      <c r="C37" s="150"/>
      <c r="D37" s="151"/>
      <c r="E37" s="155"/>
      <c r="H37" s="156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64" t="str">
        <f>'施設概要'!B4</f>
        <v>0254-28-7382</v>
      </c>
      <c r="C38" s="150"/>
      <c r="D38" s="151"/>
      <c r="E38" s="155"/>
      <c r="H38" s="156"/>
    </row>
    <row r="39" ht="22.5" customHeight="1">
      <c r="A39" s="109" t="str">
        <f>IFERROR(__xludf.DUMMYFUNCTION("IMPORTRANGE(""https://docs.google.com/spreadsheets/d/1vsTcEcugRZXGU84Ng3dXvNCAOD3CAaUTEbnnM7tyUJg/edit?usp=sharing"",""施設概要!A5"")"),"FAX")</f>
        <v>FAX</v>
      </c>
      <c r="B39" s="164" t="str">
        <f>'施設概要'!B5</f>
        <v>0254-25-2003</v>
      </c>
      <c r="C39" s="150"/>
      <c r="D39" s="151"/>
      <c r="E39" s="155"/>
      <c r="H39" s="156"/>
    </row>
    <row r="40" ht="22.5" customHeight="1">
      <c r="A40" s="111" t="str">
        <f>IFERROR(__xludf.DUMMYFUNCTION("IMPORTRANGE(""https://docs.google.com/spreadsheets/d/1vsTcEcugRZXGU84Ng3dXvNCAOD3CAaUTEbnnM7tyUJg/edit?usp=sharing"",""施設概要!A6"")"),"更新日")</f>
        <v>更新日</v>
      </c>
      <c r="B40" s="166">
        <f>'施設概要'!B6</f>
        <v>46005.49317</v>
      </c>
      <c r="C40" s="150"/>
      <c r="D40" s="151"/>
      <c r="E40" s="158"/>
      <c r="F40" s="159"/>
      <c r="G40" s="159"/>
      <c r="H40" s="160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6" t="s">
        <v>37</v>
      </c>
      <c r="B1" s="77"/>
      <c r="C1" s="77"/>
      <c r="D1" s="77"/>
    </row>
    <row r="2">
      <c r="A2" s="78" t="s">
        <v>38</v>
      </c>
      <c r="B2" s="79"/>
      <c r="C2" s="80" t="s">
        <v>39</v>
      </c>
      <c r="D2" s="82" t="s">
        <v>40</v>
      </c>
    </row>
    <row r="3">
      <c r="A3" s="83" t="s">
        <v>41</v>
      </c>
      <c r="B3" s="84"/>
      <c r="C3" s="85" t="b">
        <v>1</v>
      </c>
      <c r="D3" s="86" t="s">
        <v>42</v>
      </c>
    </row>
    <row r="4">
      <c r="A4" s="87"/>
      <c r="B4" s="87"/>
      <c r="C4" s="87"/>
      <c r="D4" s="87"/>
    </row>
    <row r="5">
      <c r="A5" s="89" t="s">
        <v>44</v>
      </c>
      <c r="B5" s="89" t="s">
        <v>46</v>
      </c>
      <c r="C5" s="87"/>
      <c r="D5" s="87"/>
    </row>
    <row r="6">
      <c r="A6" s="91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7" t="s">
        <v>43</v>
      </c>
      <c r="B1" s="87"/>
    </row>
    <row r="2">
      <c r="A2" s="87" t="s">
        <v>44</v>
      </c>
      <c r="B2" s="87" t="s">
        <v>45</v>
      </c>
    </row>
    <row r="3">
      <c r="A3" s="88">
        <v>46005.45191094908</v>
      </c>
      <c r="B3" s="90" t="s">
        <v>42</v>
      </c>
    </row>
    <row r="4">
      <c r="A4" s="88">
        <v>46005.49192234954</v>
      </c>
      <c r="B4" s="90" t="s">
        <v>42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2" t="str">
        <f>IFERROR(__xludf.DUMMYFUNCTION("IMPORTRANGE(""https://docs.google.com/spreadsheets/d/1vsTcEcugRZXGU84Ng3dXvNCAOD3CAaUTEbnnM7tyUJg/edit?usp=sharing"",""施設概要!A1"")"),"施設概要")</f>
        <v>施設概要</v>
      </c>
      <c r="B1" s="93"/>
      <c r="C1" s="93"/>
    </row>
    <row r="2" ht="22.5" customHeight="1">
      <c r="A2" s="103" t="str">
        <f>IFERROR(__xludf.DUMMYFUNCTION("IMPORTRANGE(""https://docs.google.com/spreadsheets/d/1vsTcEcugRZXGU84Ng3dXvNCAOD3CAaUTEbnnM7tyUJg/edit?usp=sharing"",""施設概要!A2"")"),"所在地")</f>
        <v>所在地</v>
      </c>
      <c r="B2" s="104" t="s">
        <v>0</v>
      </c>
      <c r="C2" s="105"/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106" t="s">
        <v>3</v>
      </c>
      <c r="C3" s="107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108" t="s">
        <v>5</v>
      </c>
      <c r="C4" s="107"/>
    </row>
    <row r="5" ht="22.5" customHeight="1">
      <c r="A5" s="109" t="str">
        <f>IFERROR(__xludf.DUMMYFUNCTION("IMPORTRANGE(""https://docs.google.com/spreadsheets/d/1vsTcEcugRZXGU84Ng3dXvNCAOD3CAaUTEbnnM7tyUJg/edit?usp=sharing"",""施設概要!A5"")"),"FAX")</f>
        <v>FAX</v>
      </c>
      <c r="B5" s="110" t="s">
        <v>6</v>
      </c>
      <c r="C5" s="107"/>
    </row>
    <row r="6" ht="22.5" customHeight="1">
      <c r="A6" s="111" t="str">
        <f>IFERROR(__xludf.DUMMYFUNCTION("IMPORTRANGE(""https://docs.google.com/spreadsheets/d/1vsTcEcugRZXGU84Ng3dXvNCAOD3CAaUTEbnnM7tyUJg/edit?usp=sharing"",""施設概要!A6"")"),"更新日")</f>
        <v>更新日</v>
      </c>
      <c r="B6" s="112">
        <v>46003.71076543981</v>
      </c>
      <c r="C6" s="113"/>
    </row>
  </sheetData>
  <mergeCells count="1">
    <mergeCell ref="C2:C6"/>
  </mergeCells>
  <drawing r:id="rId1"/>
</worksheet>
</file>