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<sst xmlns="http://schemas.openxmlformats.org/spreadsheetml/2006/main" count="252" uniqueCount="71">
  <si>
    <t>〒959-1327 新潟県加茂市千刈2丁目8番13号</t>
  </si>
  <si>
    <t>平成8年開設。多職種協働でご利用者様の栄養状態や摂食状態の確認、疾病に応じた個別の食事を提供し、良好な栄養状態の維持に努めています。
毎月数回の行事食の他に、飲み物を選べる日や中庭で採れた野菜や果物、手作りの梅酒を提供するなど、各職員が協力し合って、食べる事の楽しみや五感を刺激できるような取り組みをしています。</t>
  </si>
  <si>
    <t>栄養科</t>
  </si>
  <si>
    <t>0256-53-5353（代表）</t>
  </si>
  <si>
    <t>0256-53-5352</t>
  </si>
  <si>
    <t>常食</t>
  </si>
  <si>
    <t>軟菜</t>
  </si>
  <si>
    <t>やわらか菜</t>
  </si>
  <si>
    <t>きざみ菜(ﾄﾛﾐ)</t>
  </si>
  <si>
    <t>ﾐｷｻｰ菜(ｿﾌﾄ食)</t>
  </si>
  <si>
    <t>ﾐｷｻｰﾄﾛﾐ(ﾍﾟｰｽﾄ)</t>
  </si>
  <si>
    <t>ローストチキン</t>
  </si>
  <si>
    <t>白身魚のレモン和え</t>
  </si>
  <si>
    <t>蓮根きんぴら</t>
  </si>
  <si>
    <t>一般的な食事</t>
  </si>
  <si>
    <t>一般的な食事を、咀嚼し易く調理、噛み切れない物は一口大にカットする</t>
  </si>
  <si>
    <t>硬い物や繊維質の多い物はきざみ、それ以外は形を残して調理したもの</t>
  </si>
  <si>
    <t>食材を細かくきざみ、まとまりをよくする為とろみをつけ、飲みこみ易くしたもの（トロメイク）</t>
  </si>
  <si>
    <t>ミキサーにかけた食材をゼリー状、ムース状に固めたもの（スルーパートナー）</t>
  </si>
  <si>
    <t>ミキサーにかけた食材を、その方の状態に合わせトロミ調整したもの（つるりんこ）</t>
  </si>
  <si>
    <t>通常の大きさ</t>
  </si>
  <si>
    <t>嚙み切りにくい物は一口大</t>
  </si>
  <si>
    <t>舌と上あごでつぶせる大きさ・形状</t>
  </si>
  <si>
    <t>0.5cm以下</t>
  </si>
  <si>
    <t>ﾐｷｻｰｾﾞﾘｰ･ﾑｰｽ状</t>
  </si>
  <si>
    <t>ペースト状</t>
  </si>
  <si>
    <t>容易に噛める</t>
  </si>
  <si>
    <t>歯茎でつぶせる</t>
  </si>
  <si>
    <t>舌でつぶせる</t>
  </si>
  <si>
    <t>噛まなくてよい</t>
  </si>
  <si>
    <t>4</t>
  </si>
  <si>
    <t>3</t>
  </si>
  <si>
    <t>2-2</t>
  </si>
  <si>
    <t>2-1</t>
  </si>
  <si>
    <t>米飯130</t>
  </si>
  <si>
    <t>やわらかご飯180</t>
  </si>
  <si>
    <t>全粥300</t>
  </si>
  <si>
    <t>ﾐｷｻｰ粥300</t>
  </si>
  <si>
    <t>※主食と副食の</t>
  </si>
  <si>
    <t>形態は連動しない</t>
  </si>
  <si>
    <t>米飯</t>
  </si>
  <si>
    <t>やわらかご飯</t>
  </si>
  <si>
    <t>全粥</t>
  </si>
  <si>
    <t>ﾐｷｻｰ粥</t>
  </si>
  <si>
    <t>通常の米飯</t>
  </si>
  <si>
    <t>米飯と全粥を同量程度合わせたもの</t>
  </si>
  <si>
    <t>通常の粥</t>
  </si>
  <si>
    <t>粥をミキサーにかけスベラカーゼでかためたもの</t>
  </si>
  <si>
    <t>※全粥、ミキサー粥
提供後のとろみ対応はつるりんこ使用</t>
  </si>
  <si>
    <t>お茶ゼリー</t>
  </si>
  <si>
    <t>つるりんこ</t>
  </si>
  <si>
    <t>スルーパートナー</t>
  </si>
  <si>
    <t>小さじ</t>
  </si>
  <si>
    <t>ラクフィア</t>
  </si>
  <si>
    <t>０ｊ・１ｊ対応：</t>
  </si>
  <si>
    <t>エプリッチ　アルギーナ</t>
  </si>
  <si>
    <t>介護老人保健施設</t>
  </si>
  <si>
    <t>さくら苑</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</si>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</sst>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6" fillId="0" fontId="3" numFmtId="0" xfId="0" applyAlignment="1" applyBorder="1" applyFon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8.jpg"/><Relationship Id="rId10" Type="http://schemas.openxmlformats.org/officeDocument/2006/relationships/image" Target="../media/image10.jpg"/><Relationship Id="rId13" Type="http://schemas.openxmlformats.org/officeDocument/2006/relationships/image" Target="../media/image14.jpg"/><Relationship Id="rId12" Type="http://schemas.openxmlformats.org/officeDocument/2006/relationships/image" Target="../media/image17.jpg"/><Relationship Id="rId1" Type="http://schemas.openxmlformats.org/officeDocument/2006/relationships/image" Target="../media/image6.jpg"/><Relationship Id="rId2" Type="http://schemas.openxmlformats.org/officeDocument/2006/relationships/image" Target="../media/image9.jpg"/><Relationship Id="rId3" Type="http://schemas.openxmlformats.org/officeDocument/2006/relationships/image" Target="../media/image3.jpg"/><Relationship Id="rId4" Type="http://schemas.openxmlformats.org/officeDocument/2006/relationships/image" Target="../media/image13.jpg"/><Relationship Id="rId9" Type="http://schemas.openxmlformats.org/officeDocument/2006/relationships/image" Target="../media/image2.jpg"/><Relationship Id="rId15" Type="http://schemas.openxmlformats.org/officeDocument/2006/relationships/image" Target="../media/image4.jpg"/><Relationship Id="rId14" Type="http://schemas.openxmlformats.org/officeDocument/2006/relationships/image" Target="../media/image16.jpg"/><Relationship Id="rId17" Type="http://schemas.openxmlformats.org/officeDocument/2006/relationships/image" Target="../media/image7.jpg"/><Relationship Id="rId16" Type="http://schemas.openxmlformats.org/officeDocument/2006/relationships/image" Target="../media/image18.jpg"/><Relationship Id="rId5" Type="http://schemas.openxmlformats.org/officeDocument/2006/relationships/image" Target="../media/image11.jpg"/><Relationship Id="rId6" Type="http://schemas.openxmlformats.org/officeDocument/2006/relationships/image" Target="../media/image12.jpg"/><Relationship Id="rId7" Type="http://schemas.openxmlformats.org/officeDocument/2006/relationships/image" Target="../media/image1.jpg"/><Relationship Id="rId8" Type="http://schemas.openxmlformats.org/officeDocument/2006/relationships/image" Target="../media/image15.jpg"/></Relationships>
</file>

<file path=xl/drawings/_rels/drawing2.xml.rels><?xml version="1.0" encoding="UTF-8" standalone="yes"?><Relationships xmlns="http://schemas.openxmlformats.org/package/2006/relationships"><Relationship Id="rId11" Type="http://schemas.openxmlformats.org/officeDocument/2006/relationships/image" Target="../media/image8.jpg"/><Relationship Id="rId10" Type="http://schemas.openxmlformats.org/officeDocument/2006/relationships/image" Target="../media/image10.jpg"/><Relationship Id="rId13" Type="http://schemas.openxmlformats.org/officeDocument/2006/relationships/image" Target="../media/image14.jpg"/><Relationship Id="rId12" Type="http://schemas.openxmlformats.org/officeDocument/2006/relationships/image" Target="../media/image17.jpg"/><Relationship Id="rId1" Type="http://schemas.openxmlformats.org/officeDocument/2006/relationships/image" Target="../media/image6.jpg"/><Relationship Id="rId2" Type="http://schemas.openxmlformats.org/officeDocument/2006/relationships/image" Target="../media/image9.jpg"/><Relationship Id="rId3" Type="http://schemas.openxmlformats.org/officeDocument/2006/relationships/image" Target="../media/image3.jpg"/><Relationship Id="rId4" Type="http://schemas.openxmlformats.org/officeDocument/2006/relationships/image" Target="../media/image13.jpg"/><Relationship Id="rId9" Type="http://schemas.openxmlformats.org/officeDocument/2006/relationships/image" Target="../media/image2.jpg"/><Relationship Id="rId15" Type="http://schemas.openxmlformats.org/officeDocument/2006/relationships/image" Target="../media/image4.jpg"/><Relationship Id="rId14" Type="http://schemas.openxmlformats.org/officeDocument/2006/relationships/image" Target="../media/image16.jpg"/><Relationship Id="rId17" Type="http://schemas.openxmlformats.org/officeDocument/2006/relationships/image" Target="../media/image7.jpg"/><Relationship Id="rId16" Type="http://schemas.openxmlformats.org/officeDocument/2006/relationships/image" Target="../media/image18.jpg"/><Relationship Id="rId5" Type="http://schemas.openxmlformats.org/officeDocument/2006/relationships/image" Target="../media/image11.jpg"/><Relationship Id="rId6" Type="http://schemas.openxmlformats.org/officeDocument/2006/relationships/image" Target="../media/image12.jpg"/><Relationship Id="rId7" Type="http://schemas.openxmlformats.org/officeDocument/2006/relationships/image" Target="../media/image1.jpg"/><Relationship Id="rId8" Type="http://schemas.openxmlformats.org/officeDocument/2006/relationships/image" Target="../media/image1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79057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7620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75247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1.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2.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771525"/>
    <xdr:pic>
      <xdr:nvPicPr>
        <xdr:cNvPr id="0" name="image1.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771525"/>
    <xdr:pic>
      <xdr:nvPicPr>
        <xdr:cNvPr id="0" name="image15.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42950"/>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742950"/>
    <xdr:pic>
      <xdr:nvPicPr>
        <xdr:cNvPr id="0" name="image10.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752475"/>
    <xdr:pic>
      <xdr:nvPicPr>
        <xdr:cNvPr id="0" name="image8.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752475"/>
    <xdr:pic>
      <xdr:nvPicPr>
        <xdr:cNvPr id="0" name="image17.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742950"/>
    <xdr:pic>
      <xdr:nvPicPr>
        <xdr:cNvPr id="0" name="image14.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771525"/>
    <xdr:pic>
      <xdr:nvPicPr>
        <xdr:cNvPr id="0" name="image1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742950"/>
    <xdr:pic>
      <xdr:nvPicPr>
        <xdr:cNvPr id="0" name="image4.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742950"/>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247775" cy="752475"/>
    <xdr:pic>
      <xdr:nvPicPr>
        <xdr:cNvPr id="0" name="image18.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1247775" cy="781050"/>
    <xdr:pic>
      <xdr:nvPicPr>
        <xdr:cNvPr id="0" name="image7.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79057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7620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75247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1.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2.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771525"/>
    <xdr:pic>
      <xdr:nvPicPr>
        <xdr:cNvPr id="0" name="image1.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771525"/>
    <xdr:pic>
      <xdr:nvPicPr>
        <xdr:cNvPr id="0" name="image15.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42950"/>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742950"/>
    <xdr:pic>
      <xdr:nvPicPr>
        <xdr:cNvPr id="0" name="image10.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752475"/>
    <xdr:pic>
      <xdr:nvPicPr>
        <xdr:cNvPr id="0" name="image8.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752475"/>
    <xdr:pic>
      <xdr:nvPicPr>
        <xdr:cNvPr id="0" name="image17.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742950"/>
    <xdr:pic>
      <xdr:nvPicPr>
        <xdr:cNvPr id="0" name="image14.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771525"/>
    <xdr:pic>
      <xdr:nvPicPr>
        <xdr:cNvPr id="0" name="image1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742950"/>
    <xdr:pic>
      <xdr:nvPicPr>
        <xdr:cNvPr id="0" name="image4.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742950"/>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247775" cy="752475"/>
    <xdr:pic>
      <xdr:nvPicPr>
        <xdr:cNvPr id="0" name="image18.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1247775" cy="781050"/>
    <xdr:pic>
      <xdr:nvPicPr>
        <xdr:cNvPr id="0" name="image7.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45781.361372037034</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t="s">
        <v>26</v>
      </c>
      <c r="D11" s="22" t="s">
        <v>27</v>
      </c>
      <c r="E11" s="22" t="s">
        <v>28</v>
      </c>
      <c r="F11" s="22" t="s">
        <v>28</v>
      </c>
      <c r="G11" s="22" t="s">
        <v>29</v>
      </c>
      <c r="H11" s="22"/>
    </row>
    <row r="12" ht="22.5" customHeight="1">
      <c r="A12" s="21" t="str">
        <f>IFERROR(__xludf.DUMMYFUNCTION("IMPORTRANGE(""https://docs.google.com/spreadsheets/d/1vsTcEcugRZXGU84Ng3dXvNCAOD3CAaUTEbnnM7tyUJg/edit?usp=sharing"",""おかず形態一覧表!A12"")"),"学会分類2021")</f>
        <v>学会分類2021</v>
      </c>
      <c r="B12" s="139"/>
      <c r="C12" s="140">
        <v>4.0</v>
      </c>
      <c r="D12" s="140">
        <v>3.0</v>
      </c>
      <c r="E12" s="140">
        <v>3.0</v>
      </c>
      <c r="F12" s="141">
        <v>45690.0</v>
      </c>
      <c r="G12" s="141">
        <v>45689.0</v>
      </c>
      <c r="H12" s="141"/>
    </row>
    <row r="13" ht="22.5" customHeight="1">
      <c r="A13" s="26" t="str">
        <f>IFERROR(__xludf.DUMMYFUNCTION("IMPORTRANGE(""https://docs.google.com/spreadsheets/d/1vsTcEcugRZXGU84Ng3dXvNCAOD3CAaUTEbnnM7tyUJg/edit?usp=sharing"",""おかず形態一覧表!A13"")"),"栄養量目安")</f>
        <v>栄養量目安</v>
      </c>
      <c r="B13" s="27" t="s">
        <v>34</v>
      </c>
      <c r="C13" s="27" t="s">
        <v>34</v>
      </c>
      <c r="D13" s="27" t="s">
        <v>35</v>
      </c>
      <c r="E13" s="27" t="s">
        <v>36</v>
      </c>
      <c r="F13" s="27" t="s">
        <v>37</v>
      </c>
      <c r="G13" s="27" t="s">
        <v>37</v>
      </c>
      <c r="H13" s="27" t="s">
        <v>38</v>
      </c>
    </row>
    <row r="14" ht="22.5" customHeight="1">
      <c r="A14" s="142" t="s">
        <v>67</v>
      </c>
      <c r="B14" s="143">
        <v>1400.0</v>
      </c>
      <c r="C14" s="143">
        <v>1400.0</v>
      </c>
      <c r="D14" s="143">
        <v>1400.0</v>
      </c>
      <c r="E14" s="143">
        <v>1400.0</v>
      </c>
      <c r="F14" s="143">
        <v>1400.0</v>
      </c>
      <c r="G14" s="143">
        <v>1400.0</v>
      </c>
      <c r="H14" s="143" t="s">
        <v>39</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4"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2" t="str">
        <f>IFERROR(__xludf.DUMMYFUNCTION("IMPORTRANGE(""https://docs.google.com/spreadsheets/d/1vsTcEcugRZXGU84Ng3dXvNCAOD3CAaUTEbnnM7tyUJg/edit?usp=sharing"",""主食一覧!A2"")"),"主食名称")</f>
        <v>主食名称</v>
      </c>
      <c r="B2" s="33" t="s">
        <v>40</v>
      </c>
      <c r="C2" s="33" t="s">
        <v>41</v>
      </c>
      <c r="D2" s="33" t="s">
        <v>42</v>
      </c>
      <c r="E2" s="33" t="s">
        <v>43</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44</v>
      </c>
      <c r="C4" s="36" t="s">
        <v>45</v>
      </c>
      <c r="D4" s="36" t="s">
        <v>46</v>
      </c>
      <c r="E4" s="36" t="s">
        <v>47</v>
      </c>
      <c r="F4" s="36" t="s">
        <v>48</v>
      </c>
      <c r="G4" s="36"/>
      <c r="H4" s="37"/>
    </row>
    <row r="5" ht="22.5" customHeight="1">
      <c r="A5" s="32" t="str">
        <f>IFERROR(__xludf.DUMMYFUNCTION("IMPORTRANGE(""https://docs.google.com/spreadsheets/d/1vsTcEcugRZXGU84Ng3dXvNCAOD3CAaUTEbnnM7tyUJg/edit?usp=sharing"",""主食一覧!A5"")"),"学会分類2021")</f>
        <v>学会分類2021</v>
      </c>
      <c r="B5" s="145"/>
      <c r="C5" s="145"/>
      <c r="D5" s="145"/>
      <c r="E5" s="145"/>
      <c r="F5" s="145"/>
      <c r="G5" s="145"/>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49</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50</v>
      </c>
      <c r="C3" s="47" t="s">
        <v>50</v>
      </c>
      <c r="D3" s="47" t="s">
        <v>50</v>
      </c>
      <c r="E3" s="48"/>
      <c r="F3" s="46" t="str">
        <f>IFERROR(__xludf.DUMMYFUNCTION("IMPORTRANGE(""https://docs.google.com/spreadsheets/d/1vsTcEcugRZXGU84Ng3dXvNCAOD3CAaUTEbnnM7tyUJg/edit?usp=sharing"",""水分とろみの基準・水分ゼリー!F3"")"),"とろみ調整食品")</f>
        <v>とろみ調整食品</v>
      </c>
      <c r="G3" s="47" t="s">
        <v>51</v>
      </c>
      <c r="H3" s="48"/>
    </row>
    <row r="4" ht="22.5" customHeight="1">
      <c r="A4" s="49" t="str">
        <f>IFERROR(__xludf.DUMMYFUNCTION("IMPORTRANGE(""https://docs.google.com/spreadsheets/d/1vsTcEcugRZXGU84Ng3dXvNCAOD3CAaUTEbnnM7tyUJg/edit?usp=sharing"",""水分とろみの基準・水分ゼリー!A4"")"),"水100mlあたり")</f>
        <v>水100mlあたり</v>
      </c>
      <c r="B4" s="52" t="s">
        <v>68</v>
      </c>
      <c r="C4" s="52" t="s">
        <v>68</v>
      </c>
      <c r="D4" s="52" t="s">
        <v>68</v>
      </c>
      <c r="E4" s="52" t="s">
        <v>68</v>
      </c>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t="s">
        <v>68</v>
      </c>
      <c r="C5" s="55" t="s">
        <v>68</v>
      </c>
      <c r="D5" s="55" t="s">
        <v>68</v>
      </c>
      <c r="E5" s="55" t="s">
        <v>68</v>
      </c>
      <c r="F5" s="54" t="s">
        <v>52</v>
      </c>
      <c r="G5" s="55"/>
      <c r="H5" s="56"/>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9" t="str">
        <f>IFERROR(__xludf.DUMMYFUNCTION("IMPORTRANGE(""https://docs.google.com/spreadsheets/d/1vsTcEcugRZXGU84Ng3dXvNCAOD3CAaUTEbnnM7tyUJg/edit?usp=sharing"",""濃厚流動食・補助食品!A2"")"),"商品名")</f>
        <v>商品名</v>
      </c>
      <c r="B2" s="60" t="s">
        <v>53</v>
      </c>
      <c r="C2" s="60"/>
      <c r="D2" s="60"/>
      <c r="E2" s="61"/>
      <c r="F2" s="62" t="s">
        <v>54</v>
      </c>
      <c r="G2" s="150"/>
    </row>
    <row r="3" ht="22.5" customHeight="1">
      <c r="A3" s="64"/>
      <c r="B3" s="60"/>
      <c r="C3" s="60"/>
      <c r="D3" s="60"/>
      <c r="E3" s="61"/>
      <c r="F3" s="65" t="s">
        <v>55</v>
      </c>
      <c r="G3" s="66"/>
    </row>
    <row r="4" ht="22.5" customHeight="1">
      <c r="A4" s="67"/>
      <c r="B4" s="60"/>
      <c r="C4" s="60"/>
      <c r="D4" s="68"/>
      <c r="E4" s="61"/>
      <c r="F4" s="69"/>
      <c r="G4" s="70"/>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1" t="s">
        <v>56</v>
      </c>
      <c r="B1" s="72"/>
      <c r="C1" s="72" t="s">
        <v>57</v>
      </c>
      <c r="D1" s="72"/>
      <c r="E1" s="72"/>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28" t="s">
        <v>5</v>
      </c>
      <c r="C4" s="28" t="s">
        <v>6</v>
      </c>
      <c r="D4" s="28" t="s">
        <v>7</v>
      </c>
      <c r="E4" s="28" t="s">
        <v>8</v>
      </c>
      <c r="F4" s="28" t="s">
        <v>9</v>
      </c>
      <c r="G4" s="28" t="s">
        <v>10</v>
      </c>
      <c r="H4" s="28"/>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11</v>
      </c>
      <c r="G5" s="151" t="s">
        <v>11</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12</v>
      </c>
      <c r="C7" s="151" t="s">
        <v>12</v>
      </c>
      <c r="D7" s="151" t="s">
        <v>12</v>
      </c>
      <c r="E7" s="151" t="s">
        <v>12</v>
      </c>
      <c r="F7" s="151" t="s">
        <v>12</v>
      </c>
      <c r="G7" s="151" t="s">
        <v>12</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13</v>
      </c>
      <c r="C9" s="151" t="s">
        <v>13</v>
      </c>
      <c r="D9" s="151" t="s">
        <v>13</v>
      </c>
      <c r="E9" s="151" t="s">
        <v>13</v>
      </c>
      <c r="F9" s="151" t="s">
        <v>13</v>
      </c>
      <c r="G9" s="151" t="s">
        <v>13</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14</v>
      </c>
      <c r="C11" s="152" t="s">
        <v>15</v>
      </c>
      <c r="D11" s="152" t="s">
        <v>16</v>
      </c>
      <c r="E11" s="152" t="s">
        <v>17</v>
      </c>
      <c r="F11" s="152" t="s">
        <v>18</v>
      </c>
      <c r="G11" s="152" t="s">
        <v>19</v>
      </c>
      <c r="H11" s="152"/>
    </row>
    <row r="12" ht="45.0" customHeight="1">
      <c r="A12" s="21" t="str">
        <f>IFERROR(__xludf.DUMMYFUNCTION("IMPORTRANGE(""https://docs.google.com/spreadsheets/d/1vsTcEcugRZXGU84Ng3dXvNCAOD3CAaUTEbnnM7tyUJg/edit?usp=sharing"",""おかず形態一覧表!A10"")"),"大きさ・形状")</f>
        <v>大きさ・形状</v>
      </c>
      <c r="B12" s="22" t="s">
        <v>20</v>
      </c>
      <c r="C12" s="22" t="s">
        <v>21</v>
      </c>
      <c r="D12" s="22" t="s">
        <v>22</v>
      </c>
      <c r="E12" s="22" t="s">
        <v>23</v>
      </c>
      <c r="F12" s="22" t="s">
        <v>24</v>
      </c>
      <c r="G12" s="22" t="s">
        <v>25</v>
      </c>
      <c r="H12" s="22"/>
    </row>
    <row r="13" ht="45.0" customHeight="1">
      <c r="A13" s="21" t="str">
        <f>IFERROR(__xludf.DUMMYFUNCTION("IMPORTRANGE(""https://docs.google.com/spreadsheets/d/1vsTcEcugRZXGU84Ng3dXvNCAOD3CAaUTEbnnM7tyUJg/edit?usp=sharing"",""おかず形態一覧表!A11"")"),"咀嚼の必要性")</f>
        <v>咀嚼の必要性</v>
      </c>
      <c r="B13" s="23"/>
      <c r="C13" s="22" t="s">
        <v>26</v>
      </c>
      <c r="D13" s="22" t="s">
        <v>27</v>
      </c>
      <c r="E13" s="22" t="s">
        <v>28</v>
      </c>
      <c r="F13" s="22" t="s">
        <v>28</v>
      </c>
      <c r="G13" s="22" t="s">
        <v>29</v>
      </c>
      <c r="H13" s="22"/>
    </row>
    <row r="14" ht="22.5" customHeight="1">
      <c r="A14" s="21" t="str">
        <f>IFERROR(__xludf.DUMMYFUNCTION("IMPORTRANGE(""https://docs.google.com/spreadsheets/d/1vsTcEcugRZXGU84Ng3dXvNCAOD3CAaUTEbnnM7tyUJg/edit?usp=sharing"",""おかず形態一覧表!A12"")"),"学会分類2021")</f>
        <v>学会分類2021</v>
      </c>
      <c r="B14" s="153"/>
      <c r="C14" s="154" t="s">
        <v>30</v>
      </c>
      <c r="D14" s="154" t="s">
        <v>31</v>
      </c>
      <c r="E14" s="154" t="s">
        <v>31</v>
      </c>
      <c r="F14" s="154" t="s">
        <v>32</v>
      </c>
      <c r="G14" s="154" t="s">
        <v>33</v>
      </c>
      <c r="H14" s="154"/>
    </row>
    <row r="15" ht="22.5" customHeight="1">
      <c r="A15" s="26" t="str">
        <f>IFERROR(__xludf.DUMMYFUNCTION("IMPORTRANGE(""https://docs.google.com/spreadsheets/d/1vsTcEcugRZXGU84Ng3dXvNCAOD3CAaUTEbnnM7tyUJg/edit?usp=sharing"",""おかず形態一覧表!A13"")"),"栄養量目安")</f>
        <v>栄養量目安</v>
      </c>
      <c r="B15" s="155" t="s">
        <v>34</v>
      </c>
      <c r="C15" s="155" t="s">
        <v>34</v>
      </c>
      <c r="D15" s="155" t="s">
        <v>35</v>
      </c>
      <c r="E15" s="155" t="s">
        <v>36</v>
      </c>
      <c r="F15" s="155" t="s">
        <v>37</v>
      </c>
      <c r="G15" s="155" t="s">
        <v>37</v>
      </c>
      <c r="H15" s="155" t="s">
        <v>38</v>
      </c>
    </row>
    <row r="16" ht="22.5" customHeight="1">
      <c r="A16" s="29"/>
      <c r="B16" s="143">
        <v>1400.0</v>
      </c>
      <c r="C16" s="143">
        <v>1400.0</v>
      </c>
      <c r="D16" s="143">
        <v>1400.0</v>
      </c>
      <c r="E16" s="143">
        <v>1400.0</v>
      </c>
      <c r="F16" s="143">
        <v>1400.0</v>
      </c>
      <c r="G16" s="143">
        <v>1400.0</v>
      </c>
      <c r="H16" s="143" t="s">
        <v>39</v>
      </c>
    </row>
    <row r="17" ht="7.5" customHeight="1"/>
    <row r="18" ht="22.5" customHeight="1">
      <c r="A18" s="82" t="str">
        <f>IFERROR(__xludf.DUMMYFUNCTION("IMPORTRANGE(""https://docs.google.com/spreadsheets/d/1vsTcEcugRZXGU84Ng3dXvNCAOD3CAaUTEbnnM7tyUJg/edit?usp=sharing"",""主食一覧!A1"")"),"2. 主食一覧")</f>
        <v>2. 主食一覧</v>
      </c>
      <c r="B18" s="83"/>
    </row>
    <row r="19" ht="22.5" customHeight="1">
      <c r="A19" s="32" t="str">
        <f>IFERROR(__xludf.DUMMYFUNCTION("IMPORTRANGE(""https://docs.google.com/spreadsheets/d/1vsTcEcugRZXGU84Ng3dXvNCAOD3CAaUTEbnnM7tyUJg/edit?usp=sharing"",""主食一覧!A2"")"),"主食名称")</f>
        <v>主食名称</v>
      </c>
      <c r="B19" s="33" t="s">
        <v>40</v>
      </c>
      <c r="C19" s="33" t="s">
        <v>41</v>
      </c>
      <c r="D19" s="33" t="s">
        <v>42</v>
      </c>
      <c r="E19" s="33" t="s">
        <v>43</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6" t="s">
        <v>44</v>
      </c>
      <c r="C21" s="156" t="s">
        <v>45</v>
      </c>
      <c r="D21" s="156" t="s">
        <v>46</v>
      </c>
      <c r="E21" s="156" t="s">
        <v>47</v>
      </c>
      <c r="F21" s="156" t="s">
        <v>48</v>
      </c>
      <c r="G21" s="156"/>
      <c r="H21" s="84"/>
    </row>
    <row r="22" ht="22.5" customHeight="1">
      <c r="A22" s="32" t="str">
        <f>IFERROR(__xludf.DUMMYFUNCTION("IMPORTRANGE(""https://docs.google.com/spreadsheets/d/1vsTcEcugRZXGU84Ng3dXvNCAOD3CAaUTEbnnM7tyUJg/edit?usp=sharing"",""主食一覧!A5"")"),"学会分類2021")</f>
        <v>学会分類2021</v>
      </c>
      <c r="B22" s="145"/>
      <c r="C22" s="145"/>
      <c r="D22" s="145"/>
      <c r="E22" s="145"/>
      <c r="F22" s="145"/>
      <c r="G22" s="145"/>
      <c r="H22" s="145"/>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6"/>
      <c r="F24" s="40" t="str">
        <f>IFERROR(__xludf.DUMMYFUNCTION("IMPORTRANGE(""https://docs.google.com/spreadsheets/d/1vsTcEcugRZXGU84Ng3dXvNCAOD3CAaUTEbnnM7tyUJg/edit?usp=sharing"",""水分とろみの基準・水分ゼリー!F1"")"),"3-2. 水分ゼリー")</f>
        <v>3-2. 水分ゼリー</v>
      </c>
      <c r="G24" s="86"/>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49</v>
      </c>
      <c r="H25" s="45"/>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50</v>
      </c>
      <c r="C26" s="47" t="s">
        <v>50</v>
      </c>
      <c r="D26" s="47" t="s">
        <v>50</v>
      </c>
      <c r="E26" s="48"/>
      <c r="F26" s="49" t="s">
        <v>69</v>
      </c>
      <c r="G26" s="47" t="s">
        <v>51</v>
      </c>
      <c r="H26" s="48"/>
    </row>
    <row r="27" ht="22.5" customHeight="1">
      <c r="A27" s="49" t="str">
        <f>IFERROR(__xludf.DUMMYFUNCTION("IMPORTRANGE(""https://docs.google.com/spreadsheets/d/1vsTcEcugRZXGU84Ng3dXvNCAOD3CAaUTEbnnM7tyUJg/edit?usp=sharing"",""水分とろみの基準・水分ゼリー!A4"")"),"水100mlあたり")</f>
        <v>水100mlあたり</v>
      </c>
      <c r="B27" s="52"/>
      <c r="C27" s="53"/>
      <c r="D27" s="52"/>
      <c r="E27" s="53"/>
      <c r="F27" s="49" t="s">
        <v>70</v>
      </c>
      <c r="G27" s="52"/>
      <c r="H27" s="53"/>
    </row>
    <row r="28" ht="22.5" customHeight="1">
      <c r="A28" s="54" t="str">
        <f>IFERROR(__xludf.DUMMYFUNCTION("IMPORTRANGE(""https://docs.google.com/spreadsheets/d/1vsTcEcugRZXGU84Ng3dXvNCAOD3CAaUTEbnnM7tyUJg/edit?usp=sharing"",""水分とろみの基準・水分ゼリー!A5"")"),"小さじ")</f>
        <v>小さじ</v>
      </c>
      <c r="B28" s="157"/>
      <c r="C28" s="158"/>
      <c r="D28" s="157"/>
      <c r="E28" s="158"/>
      <c r="F28" s="54" t="s">
        <v>52</v>
      </c>
      <c r="G28" s="159"/>
      <c r="H28" s="160"/>
    </row>
    <row r="29" ht="7.5" customHeight="1"/>
    <row r="30" ht="22.5" customHeight="1">
      <c r="A30" s="87" t="str">
        <f>IFERROR(__xludf.DUMMYFUNCTION("IMPORTRANGE(""https://docs.google.com/spreadsheets/d/1vsTcEcugRZXGU84Ng3dXvNCAOD3CAaUTEbnnM7tyUJg/edit?usp=sharing"",""濃厚流動食・補助食品!A1"")"),"4. 濃厚流動食（経管栄養）")</f>
        <v>4. 濃厚流動食（経管栄養）</v>
      </c>
      <c r="B30" s="88"/>
      <c r="F30" s="89" t="str">
        <f>IFERROR(__xludf.DUMMYFUNCTION("IMPORTRANGE(""https://docs.google.com/spreadsheets/d/1vsTcEcugRZXGU84Ng3dXvNCAOD3CAaUTEbnnM7tyUJg/edit?usp=sharing"",""濃厚流動食・補助食品!F1"")"),"5. 補助食品、その他")</f>
        <v>5. 補助食品、その他</v>
      </c>
      <c r="G30" s="90"/>
    </row>
    <row r="31" ht="22.5" customHeight="1">
      <c r="A31" s="59" t="str">
        <f>IFERROR(__xludf.DUMMYFUNCTION("IMPORTRANGE(""https://docs.google.com/spreadsheets/d/1vsTcEcugRZXGU84Ng3dXvNCAOD3CAaUTEbnnM7tyUJg/edit?usp=sharing"",""濃厚流動食・補助食品!A2"")"),"商品名")</f>
        <v>商品名</v>
      </c>
      <c r="B31" s="60" t="s">
        <v>53</v>
      </c>
      <c r="C31" s="60"/>
      <c r="D31" s="60"/>
      <c r="E31" s="61"/>
      <c r="F31" s="161" t="s">
        <v>54</v>
      </c>
      <c r="G31" s="162"/>
      <c r="H31" s="93"/>
    </row>
    <row r="32" ht="22.5" customHeight="1">
      <c r="A32" s="64"/>
      <c r="B32" s="60"/>
      <c r="C32" s="60"/>
      <c r="D32" s="60"/>
      <c r="E32" s="68"/>
      <c r="F32" s="65" t="s">
        <v>55</v>
      </c>
      <c r="G32" s="95"/>
      <c r="H32" s="66"/>
    </row>
    <row r="33" ht="22.5" customHeight="1">
      <c r="A33" s="67"/>
      <c r="B33" s="60"/>
      <c r="C33" s="60"/>
      <c r="D33" s="68"/>
      <c r="E33" s="68"/>
      <c r="F33" s="69"/>
      <c r="G33" s="96"/>
      <c r="H33" s="70"/>
    </row>
    <row r="34" ht="7.5" customHeight="1"/>
    <row r="35" ht="22.5" customHeight="1">
      <c r="A35" s="97" t="str">
        <f>IFERROR(__xludf.DUMMYFUNCTION("IMPORTRANGE(""https://docs.google.com/spreadsheets/d/1vsTcEcugRZXGU84Ng3dXvNCAOD3CAaUTEbnnM7tyUJg/edit?usp=sharing"",""施設概要!A1"")"),"施設概要")</f>
        <v>施設概要</v>
      </c>
      <c r="B35" s="98"/>
    </row>
    <row r="36" ht="22.5" customHeight="1">
      <c r="A36" s="2" t="str">
        <f>IFERROR(__xludf.DUMMYFUNCTION("IMPORTRANGE(""https://docs.google.com/spreadsheets/d/1vsTcEcugRZXGU84Ng3dXvNCAOD3CAaUTEbnnM7tyUJg/edit?usp=sharing"",""施設概要!A2"")"),"所在地")</f>
        <v>所在地</v>
      </c>
      <c r="B36" s="134" t="s">
        <v>0</v>
      </c>
      <c r="C36" s="100"/>
      <c r="D36" s="101"/>
      <c r="E36" s="163" t="s">
        <v>1</v>
      </c>
      <c r="F36" s="103"/>
      <c r="G36" s="103"/>
      <c r="H36" s="104"/>
    </row>
    <row r="37" ht="22.5" customHeight="1">
      <c r="A37" s="2" t="str">
        <f>IFERROR(__xludf.DUMMYFUNCTION("IMPORTRANGE(""https://docs.google.com/spreadsheets/d/1vsTcEcugRZXGU84Ng3dXvNCAOD3CAaUTEbnnM7tyUJg/edit?usp=sharing"",""施設概要!A3"")"),"給食部門名")</f>
        <v>給食部門名</v>
      </c>
      <c r="B37" s="134" t="s">
        <v>2</v>
      </c>
      <c r="C37" s="100"/>
      <c r="D37" s="101"/>
      <c r="E37" s="105"/>
      <c r="H37" s="106"/>
    </row>
    <row r="38" ht="22.5" customHeight="1">
      <c r="A38" s="2" t="str">
        <f>IFERROR(__xludf.DUMMYFUNCTION("IMPORTRANGE(""https://docs.google.com/spreadsheets/d/1vsTcEcugRZXGU84Ng3dXvNCAOD3CAaUTEbnnM7tyUJg/edit?usp=sharing"",""施設概要!A4"")"),"電話")</f>
        <v>電話</v>
      </c>
      <c r="B38" s="134" t="s">
        <v>3</v>
      </c>
      <c r="C38" s="100"/>
      <c r="D38" s="101"/>
      <c r="E38" s="105"/>
      <c r="H38" s="106"/>
    </row>
    <row r="39" ht="22.5" customHeight="1">
      <c r="A39" s="107" t="str">
        <f>IFERROR(__xludf.DUMMYFUNCTION("IMPORTRANGE(""https://docs.google.com/spreadsheets/d/1vsTcEcugRZXGU84Ng3dXvNCAOD3CAaUTEbnnM7tyUJg/edit?usp=sharing"",""施設概要!A5"")"),"FAX")</f>
        <v>FAX</v>
      </c>
      <c r="B39" s="134" t="s">
        <v>4</v>
      </c>
      <c r="C39" s="100"/>
      <c r="D39" s="101"/>
      <c r="E39" s="105"/>
      <c r="H39" s="106"/>
    </row>
    <row r="40" ht="22.5" customHeight="1">
      <c r="A40" s="108" t="str">
        <f>IFERROR(__xludf.DUMMYFUNCTION("IMPORTRANGE(""https://docs.google.com/spreadsheets/d/1vsTcEcugRZXGU84Ng3dXvNCAOD3CAaUTEbnnM7tyUJg/edit?usp=sharing"",""施設概要!A6"")"),"更新日")</f>
        <v>更新日</v>
      </c>
      <c r="B40" s="164">
        <v>45781.36111753472</v>
      </c>
      <c r="C40" s="100"/>
      <c r="D40" s="101"/>
      <c r="E40" s="110"/>
      <c r="F40" s="111"/>
      <c r="G40" s="111"/>
      <c r="H40" s="112"/>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t="s">
        <v>26</v>
      </c>
      <c r="D11" s="22" t="s">
        <v>27</v>
      </c>
      <c r="E11" s="22" t="s">
        <v>28</v>
      </c>
      <c r="F11" s="22" t="s">
        <v>28</v>
      </c>
      <c r="G11" s="22" t="s">
        <v>29</v>
      </c>
      <c r="H11" s="22"/>
    </row>
    <row r="12" ht="22.5" customHeight="1">
      <c r="A12" s="21" t="str">
        <f>IFERROR(__xludf.DUMMYFUNCTION("IMPORTRANGE(""https://docs.google.com/spreadsheets/d/1vsTcEcugRZXGU84Ng3dXvNCAOD3CAaUTEbnnM7tyUJg/edit?usp=sharing"",""おかず形態一覧表!A12"")"),"学会分類2021")</f>
        <v>学会分類2021</v>
      </c>
      <c r="B12" s="24"/>
      <c r="C12" s="25" t="s">
        <v>30</v>
      </c>
      <c r="D12" s="25" t="s">
        <v>31</v>
      </c>
      <c r="E12" s="25" t="s">
        <v>31</v>
      </c>
      <c r="F12" s="25" t="s">
        <v>32</v>
      </c>
      <c r="G12" s="25" t="s">
        <v>33</v>
      </c>
      <c r="H12" s="25"/>
    </row>
    <row r="13" ht="22.5" customHeight="1">
      <c r="A13" s="26" t="str">
        <f>IFERROR(__xludf.DUMMYFUNCTION("IMPORTRANGE(""https://docs.google.com/spreadsheets/d/1vsTcEcugRZXGU84Ng3dXvNCAOD3CAaUTEbnnM7tyUJg/edit?usp=sharing"",""おかず形態一覧表!A13"")"),"栄養量目安")</f>
        <v>栄養量目安</v>
      </c>
      <c r="B13" s="27" t="s">
        <v>34</v>
      </c>
      <c r="C13" s="27" t="s">
        <v>34</v>
      </c>
      <c r="D13" s="27" t="s">
        <v>35</v>
      </c>
      <c r="E13" s="27" t="s">
        <v>36</v>
      </c>
      <c r="F13" s="27" t="s">
        <v>37</v>
      </c>
      <c r="G13" s="27" t="s">
        <v>37</v>
      </c>
      <c r="H13" s="28" t="s">
        <v>38</v>
      </c>
    </row>
    <row r="14" ht="22.5" customHeight="1">
      <c r="A14" s="29"/>
      <c r="B14" s="30">
        <v>1400.0</v>
      </c>
      <c r="C14" s="30">
        <v>1400.0</v>
      </c>
      <c r="D14" s="30">
        <v>1400.0</v>
      </c>
      <c r="E14" s="30">
        <v>1400.0</v>
      </c>
      <c r="F14" s="30">
        <v>1400.0</v>
      </c>
      <c r="G14" s="30">
        <v>1400.0</v>
      </c>
      <c r="H14" s="30" t="s">
        <v>39</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40</v>
      </c>
      <c r="C2" s="33" t="s">
        <v>41</v>
      </c>
      <c r="D2" s="33" t="s">
        <v>42</v>
      </c>
      <c r="E2" s="33" t="s">
        <v>43</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44</v>
      </c>
      <c r="C4" s="36" t="s">
        <v>45</v>
      </c>
      <c r="D4" s="36" t="s">
        <v>46</v>
      </c>
      <c r="E4" s="36" t="s">
        <v>47</v>
      </c>
      <c r="F4" s="36" t="s">
        <v>48</v>
      </c>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49</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50</v>
      </c>
      <c r="C3" s="47" t="s">
        <v>50</v>
      </c>
      <c r="D3" s="47" t="s">
        <v>50</v>
      </c>
      <c r="E3" s="48"/>
      <c r="F3" s="46" t="str">
        <f>IFERROR(__xludf.DUMMYFUNCTION("IMPORTRANGE(""https://docs.google.com/spreadsheets/d/1vsTcEcugRZXGU84Ng3dXvNCAOD3CAaUTEbnnM7tyUJg/edit?usp=sharing"",""水分とろみの基準・水分ゼリー!F3"")"),"とろみ調整食品")</f>
        <v>とろみ調整食品</v>
      </c>
      <c r="G3" s="47" t="s">
        <v>51</v>
      </c>
      <c r="H3" s="48"/>
    </row>
    <row r="4" ht="22.5" customHeight="1">
      <c r="A4" s="49" t="str">
        <f>IFERROR(__xludf.DUMMYFUNCTION("IMPORTRANGE(""https://docs.google.com/spreadsheets/d/1vsTcEcugRZXGU84Ng3dXvNCAOD3CAaUTEbnnM7tyUJg/edit?usp=sharing"",""水分とろみの基準・水分ゼリー!A4"")"),"水100mlあたり")</f>
        <v>水100mlあたり</v>
      </c>
      <c r="B4" s="50"/>
      <c r="C4" s="50"/>
      <c r="D4" s="50"/>
      <c r="E4" s="51"/>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c r="C5" s="56"/>
      <c r="D5" s="55"/>
      <c r="E5" s="56"/>
      <c r="F5" s="54" t="s">
        <v>52</v>
      </c>
      <c r="G5" s="55"/>
      <c r="H5" s="5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7" t="str">
        <f>IFERROR(__xludf.DUMMYFUNCTION("IMPORTRANGE(""https://docs.google.com/spreadsheets/d/1vsTcEcugRZXGU84Ng3dXvNCAOD3CAaUTEbnnM7tyUJg/edit?usp=sharing"",""濃厚流動食・補助食品!A1"")"),"4. 濃厚流動食（経管栄養）")</f>
        <v>4. 濃厚流動食（経管栄養）</v>
      </c>
      <c r="F1" s="58" t="str">
        <f>IFERROR(__xludf.DUMMYFUNCTION("IMPORTRANGE(""https://docs.google.com/spreadsheets/d/1vsTcEcugRZXGU84Ng3dXvNCAOD3CAaUTEbnnM7tyUJg/edit?usp=sharing"",""濃厚流動食・補助食品!F1"")"),"5. 補助食品、その他")</f>
        <v>5. 補助食品、その他</v>
      </c>
    </row>
    <row r="2" ht="22.5" customHeight="1">
      <c r="A2" s="59" t="str">
        <f>IFERROR(__xludf.DUMMYFUNCTION("IMPORTRANGE(""https://docs.google.com/spreadsheets/d/1vsTcEcugRZXGU84Ng3dXvNCAOD3CAaUTEbnnM7tyUJg/edit?usp=sharing"",""濃厚流動食・補助食品!A2"")"),"商品名")</f>
        <v>商品名</v>
      </c>
      <c r="B2" s="60" t="s">
        <v>53</v>
      </c>
      <c r="C2" s="60"/>
      <c r="D2" s="60"/>
      <c r="E2" s="61"/>
      <c r="F2" s="62" t="s">
        <v>54</v>
      </c>
      <c r="G2" s="63"/>
    </row>
    <row r="3" ht="22.5" customHeight="1">
      <c r="A3" s="64"/>
      <c r="B3" s="60"/>
      <c r="C3" s="60"/>
      <c r="D3" s="60"/>
      <c r="E3" s="61"/>
      <c r="F3" s="65" t="s">
        <v>55</v>
      </c>
      <c r="G3" s="66"/>
    </row>
    <row r="4" ht="22.5" customHeight="1">
      <c r="A4" s="67"/>
      <c r="B4" s="60"/>
      <c r="C4" s="60"/>
      <c r="D4" s="68"/>
      <c r="E4" s="61"/>
      <c r="F4" s="69"/>
      <c r="G4" s="70"/>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1" t="s">
        <v>56</v>
      </c>
      <c r="B1" s="72"/>
      <c r="C1" s="72" t="s">
        <v>57</v>
      </c>
      <c r="D1" s="72"/>
      <c r="E1" s="72"/>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77" t="str">
        <f>'おかず形態一覧表'!B2</f>
        <v>常食</v>
      </c>
      <c r="C4" s="77" t="str">
        <f>'おかず形態一覧表'!C2</f>
        <v>軟菜</v>
      </c>
      <c r="D4" s="77" t="str">
        <f>'おかず形態一覧表'!D2</f>
        <v>やわらか菜</v>
      </c>
      <c r="E4" s="77" t="str">
        <f>'おかず形態一覧表'!E2</f>
        <v>きざみ菜(ﾄﾛﾐ)</v>
      </c>
      <c r="F4" s="77" t="str">
        <f>'おかず形態一覧表'!F2</f>
        <v>ﾐｷｻｰ菜(ｿﾌﾄ食)</v>
      </c>
      <c r="G4" s="77" t="str">
        <f>'おかず形態一覧表'!G2</f>
        <v>ﾐｷｻｰﾄﾛﾐ(ﾍﾟｰｽﾄ)</v>
      </c>
      <c r="H4" s="77"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8" t="str">
        <f>'おかず形態一覧表'!B3</f>
        <v>ローストチキン</v>
      </c>
      <c r="C5" s="78" t="str">
        <f>'おかず形態一覧表'!C3</f>
        <v>ローストチキン</v>
      </c>
      <c r="D5" s="78" t="str">
        <f>'おかず形態一覧表'!D3</f>
        <v>ローストチキン</v>
      </c>
      <c r="E5" s="78" t="str">
        <f>'おかず形態一覧表'!E3</f>
        <v>ローストチキン</v>
      </c>
      <c r="F5" s="78" t="str">
        <f>'おかず形態一覧表'!F3</f>
        <v>ローストチキン</v>
      </c>
      <c r="G5" s="78" t="str">
        <f>'おかず形態一覧表'!G3</f>
        <v>ローストチキン</v>
      </c>
      <c r="H5" s="78"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8" t="str">
        <f>'おかず形態一覧表'!B5</f>
        <v>白身魚のレモン和え</v>
      </c>
      <c r="C7" s="78" t="str">
        <f>'おかず形態一覧表'!C5</f>
        <v>白身魚のレモン和え</v>
      </c>
      <c r="D7" s="78" t="str">
        <f>'おかず形態一覧表'!D5</f>
        <v>白身魚のレモン和え</v>
      </c>
      <c r="E7" s="78" t="str">
        <f>'おかず形態一覧表'!E5</f>
        <v>白身魚のレモン和え</v>
      </c>
      <c r="F7" s="78" t="str">
        <f>'おかず形態一覧表'!F5</f>
        <v>白身魚のレモン和え</v>
      </c>
      <c r="G7" s="78" t="str">
        <f>'おかず形態一覧表'!G5</f>
        <v>白身魚のレモン和え</v>
      </c>
      <c r="H7" s="78"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8" t="str">
        <f>'おかず形態一覧表'!B7</f>
        <v>蓮根きんぴら</v>
      </c>
      <c r="C9" s="78" t="str">
        <f>'おかず形態一覧表'!C7</f>
        <v>蓮根きんぴら</v>
      </c>
      <c r="D9" s="78" t="str">
        <f>'おかず形態一覧表'!D7</f>
        <v>蓮根きんぴら</v>
      </c>
      <c r="E9" s="78" t="str">
        <f>'おかず形態一覧表'!E7</f>
        <v>蓮根きんぴら</v>
      </c>
      <c r="F9" s="78" t="str">
        <f>'おかず形態一覧表'!F7</f>
        <v>蓮根きんぴら</v>
      </c>
      <c r="G9" s="78" t="str">
        <f>'おかず形態一覧表'!G7</f>
        <v>蓮根きんぴら</v>
      </c>
      <c r="H9" s="78"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9" t="str">
        <f>'おかず形態一覧表'!B9</f>
        <v>一般的な食事</v>
      </c>
      <c r="C11" s="79" t="str">
        <f>'おかず形態一覧表'!C9</f>
        <v>一般的な食事を、咀嚼し易く調理、噛み切れない物は一口大にカットする</v>
      </c>
      <c r="D11" s="79" t="str">
        <f>'おかず形態一覧表'!D9</f>
        <v>硬い物や繊維質の多い物はきざみ、それ以外は形を残して調理したもの</v>
      </c>
      <c r="E11" s="79" t="str">
        <f>'おかず形態一覧表'!E9</f>
        <v>食材を細かくきざみ、まとまりをよくする為とろみをつけ、飲みこみ易くしたもの（トロメイク）</v>
      </c>
      <c r="F11" s="79" t="str">
        <f>'おかず形態一覧表'!F9</f>
        <v>ミキサーにかけた食材をゼリー状、ムース状に固めたもの（スルーパートナー）</v>
      </c>
      <c r="G11" s="79" t="str">
        <f>'おかず形態一覧表'!G9</f>
        <v>ミキサーにかけた食材を、その方の状態に合わせトロミ調整したもの（つるりんこ）</v>
      </c>
      <c r="H11" s="79" t="str">
        <f>'おかず形態一覧表'!H9</f>
        <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嚙み切りにくい物は一口大</v>
      </c>
      <c r="D12" s="23" t="str">
        <f>'おかず形態一覧表'!D10</f>
        <v>舌と上あごでつぶせる大きさ・形状</v>
      </c>
      <c r="E12" s="23" t="str">
        <f>'おかず形態一覧表'!E10</f>
        <v>0.5cm以下</v>
      </c>
      <c r="F12" s="23" t="str">
        <f>'おかず形態一覧表'!F10</f>
        <v>ﾐｷｻｰｾﾞﾘｰ･ﾑｰｽ状</v>
      </c>
      <c r="G12" s="23" t="str">
        <f>'おかず形態一覧表'!G10</f>
        <v>ペースト状</v>
      </c>
      <c r="H12" s="23" t="str">
        <f>'おかず形態一覧表'!H10</f>
        <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容易に噛める</v>
      </c>
      <c r="D13" s="23" t="str">
        <f>'おかず形態一覧表'!D11</f>
        <v>歯茎でつぶせる</v>
      </c>
      <c r="E13" s="23" t="str">
        <f>'おかず形態一覧表'!E11</f>
        <v>舌でつぶせる</v>
      </c>
      <c r="F13" s="23" t="str">
        <f>'おかず形態一覧表'!F11</f>
        <v>舌でつぶせる</v>
      </c>
      <c r="G13" s="23" t="str">
        <f>'おかず形態一覧表'!G11</f>
        <v>噛まなくてよい</v>
      </c>
      <c r="H13" s="23" t="str">
        <f>'おかず形態一覧表'!H11</f>
        <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4</v>
      </c>
      <c r="D14" s="24" t="str">
        <f>'おかず形態一覧表'!D12</f>
        <v>3</v>
      </c>
      <c r="E14" s="24" t="str">
        <f>'おかず形態一覧表'!E12</f>
        <v>3</v>
      </c>
      <c r="F14" s="24" t="str">
        <f>'おかず形態一覧表'!F12</f>
        <v>2-2</v>
      </c>
      <c r="G14" s="24" t="str">
        <f>'おかず形態一覧表'!G12</f>
        <v>2-1</v>
      </c>
      <c r="H14" s="24"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80" t="str">
        <f>'おかず形態一覧表'!B13</f>
        <v>米飯130</v>
      </c>
      <c r="C15" s="80" t="str">
        <f>'おかず形態一覧表'!C13</f>
        <v>米飯130</v>
      </c>
      <c r="D15" s="80" t="str">
        <f>'おかず形態一覧表'!D13</f>
        <v>やわらかご飯180</v>
      </c>
      <c r="E15" s="80" t="str">
        <f>'おかず形態一覧表'!E13</f>
        <v>全粥300</v>
      </c>
      <c r="F15" s="80" t="str">
        <f>'おかず形態一覧表'!F13</f>
        <v>ﾐｷｻｰ粥300</v>
      </c>
      <c r="G15" s="80" t="str">
        <f>'おかず形態一覧表'!G13</f>
        <v>ﾐｷｻｰ粥300</v>
      </c>
      <c r="H15" s="77" t="str">
        <f>'おかず形態一覧表'!H13</f>
        <v>※主食と副食の</v>
      </c>
    </row>
    <row r="16" ht="22.5" customHeight="1">
      <c r="A16" s="29"/>
      <c r="B16" s="81">
        <f>'おかず形態一覧表'!B14</f>
        <v>1400</v>
      </c>
      <c r="C16" s="81">
        <f>'おかず形態一覧表'!C14</f>
        <v>1400</v>
      </c>
      <c r="D16" s="81">
        <f>'おかず形態一覧表'!D14</f>
        <v>1400</v>
      </c>
      <c r="E16" s="81">
        <f>'おかず形態一覧表'!E14</f>
        <v>1400</v>
      </c>
      <c r="F16" s="81">
        <f>'おかず形態一覧表'!F14</f>
        <v>1400</v>
      </c>
      <c r="G16" s="81">
        <f>'おかず形態一覧表'!G14</f>
        <v>1400</v>
      </c>
      <c r="H16" s="81" t="str">
        <f>'おかず形態一覧表'!H14</f>
        <v>形態は連動しない</v>
      </c>
    </row>
    <row r="17" ht="7.5" customHeight="1"/>
    <row r="18" ht="22.5" customHeight="1">
      <c r="A18" s="82" t="str">
        <f>IFERROR(__xludf.DUMMYFUNCTION("IMPORTRANGE(""https://docs.google.com/spreadsheets/d/1vsTcEcugRZXGU84Ng3dXvNCAOD3CAaUTEbnnM7tyUJg/edit?usp=sharing"",""主食一覧!A1"")"),"2. 主食一覧")</f>
        <v>2. 主食一覧</v>
      </c>
      <c r="B18" s="83"/>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やわらかご飯</v>
      </c>
      <c r="D19" s="34" t="str">
        <f>'主食一覧'!D2</f>
        <v>全粥</v>
      </c>
      <c r="E19" s="34" t="str">
        <f>'主食一覧'!E2</f>
        <v>ﾐｷｻｰ粥</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4" t="str">
        <f>'主食一覧'!B4</f>
        <v>通常の米飯</v>
      </c>
      <c r="C21" s="84" t="str">
        <f>'主食一覧'!C4</f>
        <v>米飯と全粥を同量程度合わせたもの</v>
      </c>
      <c r="D21" s="84" t="str">
        <f>'主食一覧'!D4</f>
        <v>通常の粥</v>
      </c>
      <c r="E21" s="84" t="str">
        <f>'主食一覧'!E4</f>
        <v>粥をミキサーにかけスベラカーゼでかためたもの</v>
      </c>
      <c r="F21" s="84" t="str">
        <f>'主食一覧'!F4</f>
        <v>※全粥、ミキサー粥
提供後のとろみ対応はつるりんこ使用</v>
      </c>
      <c r="G21" s="84" t="str">
        <f>'主食一覧'!G4</f>
        <v/>
      </c>
      <c r="H21" s="84" t="str">
        <f>'主食一覧'!H4</f>
        <v/>
      </c>
    </row>
    <row r="22" ht="22.5" customHeight="1">
      <c r="A22" s="32" t="str">
        <f>IFERROR(__xludf.DUMMYFUNCTION("IMPORTRANGE(""https://docs.google.com/spreadsheets/d/1vsTcEcugRZXGU84Ng3dXvNCAOD3CAaUTEbnnM7tyUJg/edit?usp=sharing"",""主食一覧!A5"")"),"学会分類2021")</f>
        <v>学会分類2021</v>
      </c>
      <c r="B22" s="85" t="str">
        <f>'主食一覧'!B5</f>
        <v/>
      </c>
      <c r="C22" s="85" t="str">
        <f>'主食一覧'!C5</f>
        <v/>
      </c>
      <c r="D22" s="85" t="str">
        <f>'主食一覧'!D5</f>
        <v/>
      </c>
      <c r="E22" s="85" t="str">
        <f>'主食一覧'!E5</f>
        <v/>
      </c>
      <c r="F22" s="85" t="str">
        <f>'主食一覧'!F5</f>
        <v/>
      </c>
      <c r="G22" s="85" t="str">
        <f>'主食一覧'!G5</f>
        <v/>
      </c>
      <c r="H22" s="85"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6"/>
      <c r="F24" s="40" t="str">
        <f>IFERROR(__xludf.DUMMYFUNCTION("IMPORTRANGE(""https://docs.google.com/spreadsheets/d/1vsTcEcugRZXGU84Ng3dXvNCAOD3CAaUTEbnnM7tyUJg/edit?usp=sharing"",""水分とろみの基準・水分ゼリー!F1"")"),"3-2. 水分ゼリー")</f>
        <v>3-2. 水分ゼリー</v>
      </c>
      <c r="G24" s="86"/>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5" t="str">
        <f>'水分とろみの基準・水分ゼリー'!G2</f>
        <v>お茶ゼリー</v>
      </c>
      <c r="H25" s="45" t="str">
        <f>'水分とろみの基準・水分ゼリー'!H2</f>
        <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つるりんこ</v>
      </c>
      <c r="C26" s="48" t="str">
        <f>'水分とろみの基準・水分ゼリー'!C3</f>
        <v>つるりんこ</v>
      </c>
      <c r="D26" s="48" t="str">
        <f>'水分とろみの基準・水分ゼリー'!D3</f>
        <v>つるりんこ</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スルーパートナー</v>
      </c>
      <c r="H26" s="48" t="str">
        <f>'水分とろみの基準・水分ゼリー'!H3</f>
        <v/>
      </c>
    </row>
    <row r="27" ht="22.5" customHeight="1">
      <c r="A27" s="49" t="str">
        <f>IFERROR(__xludf.DUMMYFUNCTION("IMPORTRANGE(""https://docs.google.com/spreadsheets/d/1vsTcEcugRZXGU84Ng3dXvNCAOD3CAaUTEbnnM7tyUJg/edit?usp=sharing"",""水分とろみの基準・水分ゼリー!A4"")"),"水100mlあたり")</f>
        <v>水100mlあたり</v>
      </c>
      <c r="B27" s="53" t="str">
        <f>'水分とろみの基準・水分ゼリー'!B4</f>
        <v/>
      </c>
      <c r="C27" s="53" t="str">
        <f>'水分とろみの基準・水分ゼリー'!C4</f>
        <v/>
      </c>
      <c r="D27" s="53" t="str">
        <f>'水分とろみの基準・水分ゼリー'!D4</f>
        <v/>
      </c>
      <c r="E27" s="53"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53" t="str">
        <f>'水分とろみの基準・水分ゼリー'!G4</f>
        <v/>
      </c>
      <c r="H27" s="53" t="str">
        <f>'水分とろみの基準・水分ゼリー'!H4</f>
        <v/>
      </c>
    </row>
    <row r="28" ht="22.5" customHeight="1">
      <c r="A28" s="54" t="str">
        <f>IFERROR(__xludf.DUMMYFUNCTION("IMPORTRANGE(""https://docs.google.com/spreadsheets/d/1vsTcEcugRZXGU84Ng3dXvNCAOD3CAaUTEbnnM7tyUJg/edit?usp=sharing"",""水分とろみの基準・水分ゼリー!A5"")"),"小さじ")</f>
        <v>小さじ</v>
      </c>
      <c r="B28" s="56" t="str">
        <f>'水分とろみの基準・水分ゼリー'!B5</f>
        <v/>
      </c>
      <c r="C28" s="56" t="str">
        <f>'水分とろみの基準・水分ゼリー'!C5</f>
        <v/>
      </c>
      <c r="D28" s="56" t="str">
        <f>'水分とろみの基準・水分ゼリー'!D5</f>
        <v/>
      </c>
      <c r="E28" s="56" t="str">
        <f>'水分とろみの基準・水分ゼリー'!E5</f>
        <v/>
      </c>
      <c r="F28" s="54" t="s">
        <v>52</v>
      </c>
      <c r="G28" s="56" t="str">
        <f>'水分とろみの基準・水分ゼリー'!G5</f>
        <v/>
      </c>
      <c r="H28" s="56" t="str">
        <f>'水分とろみの基準・水分ゼリー'!H5</f>
        <v/>
      </c>
    </row>
    <row r="29" ht="7.5" customHeight="1"/>
    <row r="30" ht="22.5" customHeight="1">
      <c r="A30" s="87" t="str">
        <f>IFERROR(__xludf.DUMMYFUNCTION("IMPORTRANGE(""https://docs.google.com/spreadsheets/d/1vsTcEcugRZXGU84Ng3dXvNCAOD3CAaUTEbnnM7tyUJg/edit?usp=sharing"",""濃厚流動食・補助食品!A1"")"),"4. 濃厚流動食（経管栄養）")</f>
        <v>4. 濃厚流動食（経管栄養）</v>
      </c>
      <c r="B30" s="88"/>
      <c r="F30" s="89" t="str">
        <f>IFERROR(__xludf.DUMMYFUNCTION("IMPORTRANGE(""https://docs.google.com/spreadsheets/d/1vsTcEcugRZXGU84Ng3dXvNCAOD3CAaUTEbnnM7tyUJg/edit?usp=sharing"",""濃厚流動食・補助食品!F1"")"),"5. 補助食品、その他")</f>
        <v>5. 補助食品、その他</v>
      </c>
      <c r="G30" s="90"/>
    </row>
    <row r="31" ht="22.5" customHeight="1">
      <c r="A31" s="59" t="str">
        <f>IFERROR(__xludf.DUMMYFUNCTION("IMPORTRANGE(""https://docs.google.com/spreadsheets/d/1vsTcEcugRZXGU84Ng3dXvNCAOD3CAaUTEbnnM7tyUJg/edit?usp=sharing"",""濃厚流動食・補助食品!A2"")"),"商品名")</f>
        <v>商品名</v>
      </c>
      <c r="B31" s="68" t="str">
        <f>'濃厚流動食・補助食品'!B2</f>
        <v>ラクフィア</v>
      </c>
      <c r="C31" s="68" t="str">
        <f>'濃厚流動食・補助食品'!C2</f>
        <v/>
      </c>
      <c r="D31" s="68" t="str">
        <f>'濃厚流動食・補助食品'!D2</f>
        <v/>
      </c>
      <c r="E31" s="61" t="str">
        <f>'濃厚流動食・補助食品'!E2</f>
        <v/>
      </c>
      <c r="F31" s="91" t="str">
        <f>'濃厚流動食・補助食品'!F2</f>
        <v>０ｊ・１ｊ対応：</v>
      </c>
      <c r="G31" s="92" t="str">
        <f>'濃厚流動食・補助食品'!G2</f>
        <v/>
      </c>
      <c r="H31" s="93"/>
    </row>
    <row r="32" ht="22.5" customHeight="1">
      <c r="A32" s="64"/>
      <c r="B32" s="68" t="str">
        <f>'濃厚流動食・補助食品'!B3</f>
        <v/>
      </c>
      <c r="C32" s="68" t="str">
        <f>'濃厚流動食・補助食品'!C3</f>
        <v/>
      </c>
      <c r="D32" s="68" t="str">
        <f>'濃厚流動食・補助食品'!D3</f>
        <v/>
      </c>
      <c r="E32" s="68" t="str">
        <f>'濃厚流動食・補助食品'!E3</f>
        <v/>
      </c>
      <c r="F32" s="94" t="str">
        <f>'濃厚流動食・補助食品'!F3</f>
        <v>エプリッチ　アルギーナ</v>
      </c>
      <c r="G32" s="95"/>
      <c r="H32" s="66"/>
    </row>
    <row r="33" ht="22.5" customHeight="1">
      <c r="A33" s="67"/>
      <c r="B33" s="68" t="str">
        <f>'濃厚流動食・補助食品'!B4</f>
        <v/>
      </c>
      <c r="C33" s="68" t="str">
        <f>'濃厚流動食・補助食品'!C4</f>
        <v/>
      </c>
      <c r="D33" s="68" t="str">
        <f>'濃厚流動食・補助食品'!D4</f>
        <v/>
      </c>
      <c r="E33" s="68" t="str">
        <f>'濃厚流動食・補助食品'!E4</f>
        <v/>
      </c>
      <c r="F33" s="69"/>
      <c r="G33" s="96"/>
      <c r="H33" s="70"/>
    </row>
    <row r="34" ht="7.5" customHeight="1"/>
    <row r="35" ht="22.5" customHeight="1">
      <c r="A35" s="97" t="str">
        <f>IFERROR(__xludf.DUMMYFUNCTION("IMPORTRANGE(""https://docs.google.com/spreadsheets/d/1vsTcEcugRZXGU84Ng3dXvNCAOD3CAaUTEbnnM7tyUJg/edit?usp=sharing"",""施設概要!A1"")"),"施設概要")</f>
        <v>施設概要</v>
      </c>
      <c r="B35" s="98"/>
    </row>
    <row r="36" ht="22.5" customHeight="1">
      <c r="A36" s="2" t="str">
        <f>IFERROR(__xludf.DUMMYFUNCTION("IMPORTRANGE(""https://docs.google.com/spreadsheets/d/1vsTcEcugRZXGU84Ng3dXvNCAOD3CAaUTEbnnM7tyUJg/edit?usp=sharing"",""施設概要!A2"")"),"所在地")</f>
        <v>所在地</v>
      </c>
      <c r="B36" s="99" t="str">
        <f>'施設概要'!B2</f>
        <v>〒959-1327 新潟県加茂市千刈2丁目8番13号</v>
      </c>
      <c r="C36" s="100"/>
      <c r="D36" s="101"/>
      <c r="E36" s="102" t="str">
        <f>'施設概要'!C2</f>
        <v>平成8年開設。多職種協働でご利用者様の栄養状態や摂食状態の確認、疾病に応じた個別の食事を提供し、良好な栄養状態の維持に努めています。
毎月数回の行事食の他に、飲み物を選べる日や中庭で採れた野菜や果物、手作りの梅酒を提供するなど、各職員が協力し合って、食べる事の楽しみや五感を刺激できるような取り組みをしています。</v>
      </c>
      <c r="F36" s="103"/>
      <c r="G36" s="103"/>
      <c r="H36" s="104"/>
    </row>
    <row r="37" ht="22.5" customHeight="1">
      <c r="A37" s="2" t="str">
        <f>IFERROR(__xludf.DUMMYFUNCTION("IMPORTRANGE(""https://docs.google.com/spreadsheets/d/1vsTcEcugRZXGU84Ng3dXvNCAOD3CAaUTEbnnM7tyUJg/edit?usp=sharing"",""施設概要!A3"")"),"給食部門名")</f>
        <v>給食部門名</v>
      </c>
      <c r="B37" s="99" t="str">
        <f>'施設概要'!B3</f>
        <v>栄養科</v>
      </c>
      <c r="C37" s="100"/>
      <c r="D37" s="101"/>
      <c r="E37" s="105"/>
      <c r="H37" s="106"/>
    </row>
    <row r="38" ht="22.5" customHeight="1">
      <c r="A38" s="2" t="str">
        <f>IFERROR(__xludf.DUMMYFUNCTION("IMPORTRANGE(""https://docs.google.com/spreadsheets/d/1vsTcEcugRZXGU84Ng3dXvNCAOD3CAaUTEbnnM7tyUJg/edit?usp=sharing"",""施設概要!A4"")"),"電話")</f>
        <v>電話</v>
      </c>
      <c r="B38" s="99" t="str">
        <f>'施設概要'!B4</f>
        <v>0256-53-5353（代表）</v>
      </c>
      <c r="C38" s="100"/>
      <c r="D38" s="101"/>
      <c r="E38" s="105"/>
      <c r="H38" s="106"/>
    </row>
    <row r="39" ht="22.5" customHeight="1">
      <c r="A39" s="107" t="str">
        <f>IFERROR(__xludf.DUMMYFUNCTION("IMPORTRANGE(""https://docs.google.com/spreadsheets/d/1vsTcEcugRZXGU84Ng3dXvNCAOD3CAaUTEbnnM7tyUJg/edit?usp=sharing"",""施設概要!A5"")"),"FAX")</f>
        <v>FAX</v>
      </c>
      <c r="B39" s="99" t="str">
        <f>'施設概要'!B5</f>
        <v>0256-53-5352</v>
      </c>
      <c r="C39" s="100"/>
      <c r="D39" s="101"/>
      <c r="E39" s="105"/>
      <c r="H39" s="106"/>
    </row>
    <row r="40" ht="22.5" customHeight="1">
      <c r="A40" s="108" t="str">
        <f>IFERROR(__xludf.DUMMYFUNCTION("IMPORTRANGE(""https://docs.google.com/spreadsheets/d/1vsTcEcugRZXGU84Ng3dXvNCAOD3CAaUTEbnnM7tyUJg/edit?usp=sharing"",""施設概要!A6"")"),"更新日")</f>
        <v>更新日</v>
      </c>
      <c r="B40" s="109">
        <f>'施設概要'!B6</f>
        <v>45781.36137</v>
      </c>
      <c r="C40" s="100"/>
      <c r="D40" s="101"/>
      <c r="E40" s="110"/>
      <c r="F40" s="111"/>
      <c r="G40" s="111"/>
      <c r="H40" s="112"/>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3" t="s">
        <v>58</v>
      </c>
      <c r="B1" s="114"/>
      <c r="C1" s="114"/>
      <c r="D1" s="114"/>
    </row>
    <row r="2">
      <c r="A2" s="115" t="s">
        <v>59</v>
      </c>
      <c r="B2" s="116"/>
      <c r="C2" s="117" t="s">
        <v>60</v>
      </c>
      <c r="D2" s="118" t="s">
        <v>61</v>
      </c>
    </row>
    <row r="3">
      <c r="A3" s="119" t="s">
        <v>62</v>
      </c>
      <c r="B3" s="120"/>
      <c r="C3" s="121" t="b">
        <v>0</v>
      </c>
      <c r="D3" s="122"/>
    </row>
    <row r="4">
      <c r="A4" s="123"/>
      <c r="B4" s="123"/>
      <c r="C4" s="123"/>
      <c r="D4" s="123"/>
    </row>
    <row r="5">
      <c r="A5" s="124" t="s">
        <v>63</v>
      </c>
      <c r="B5" s="124" t="s">
        <v>64</v>
      </c>
      <c r="C5" s="123"/>
      <c r="D5" s="123"/>
    </row>
    <row r="6">
      <c r="A6" s="125"/>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3" t="s">
        <v>65</v>
      </c>
      <c r="B1" s="123"/>
    </row>
    <row r="2">
      <c r="A2" s="123" t="s">
        <v>63</v>
      </c>
      <c r="B2" s="123" t="s">
        <v>66</v>
      </c>
    </row>
    <row r="3">
      <c r="A3" s="126"/>
    </row>
    <row r="4">
      <c r="A4" s="126"/>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3</v>
      </c>
      <c r="C4" s="133"/>
    </row>
    <row r="5" ht="22.5" customHeight="1">
      <c r="A5" s="107" t="str">
        <f>IFERROR(__xludf.DUMMYFUNCTION("IMPORTRANGE(""https://docs.google.com/spreadsheets/d/1vsTcEcugRZXGU84Ng3dXvNCAOD3CAaUTEbnnM7tyUJg/edit?usp=sharing"",""施設概要!A5"")"),"FAX")</f>
        <v>FAX</v>
      </c>
      <c r="B5" s="135" t="s">
        <v>4</v>
      </c>
      <c r="C5" s="133"/>
    </row>
    <row r="6" ht="22.5" customHeight="1">
      <c r="A6" s="108" t="str">
        <f>IFERROR(__xludf.DUMMYFUNCTION("IMPORTRANGE(""https://docs.google.com/spreadsheets/d/1vsTcEcugRZXGU84Ng3dXvNCAOD3CAaUTEbnnM7tyUJg/edit?usp=sharing"",""施設概要!A6"")"),"更新日")</f>
        <v>更新日</v>
      </c>
      <c r="B6" s="136">
        <v>45781.36111753472</v>
      </c>
      <c r="C6" s="137"/>
    </row>
  </sheetData>
  <mergeCells count="1">
    <mergeCell ref="C2:C6"/>
  </mergeCells>
  <drawing r:id="rId1"/>
</worksheet>
</file>