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<sst xmlns="http://schemas.openxmlformats.org/spreadsheetml/2006/main" count="251" uniqueCount="95">
  <si>
    <t>米飯</t>
  </si>
  <si>
    <t>軟飯</t>
  </si>
  <si>
    <t>全粥</t>
  </si>
  <si>
    <t>７分粥</t>
  </si>
  <si>
    <t>新潟市東区竹尾4丁目13番3号</t>
  </si>
  <si>
    <t>５分粥</t>
  </si>
  <si>
    <t>３分粥</t>
  </si>
  <si>
    <t>ミキサー粥</t>
  </si>
  <si>
    <t>常食</t>
  </si>
  <si>
    <t>木戸病院・亀田郷芦沼会の各診療所・介護・福士事業所が連携し、地域住民の健康づくり活動を行っています。半径2ｋｍに展開する全国でもまれな医療・福祉・介護のネットワークを通し、「地域まるごと健康づくり」「住民幸福度日本一の街づくり」に取り組んでいます。食事は手作りを主体とし、安心安全な提供に努めています。</t>
  </si>
  <si>
    <t>軟菜（７分菜）</t>
  </si>
  <si>
    <t>五分菜</t>
  </si>
  <si>
    <t>三分菜</t>
  </si>
  <si>
    <t>さくら（きざみ）</t>
  </si>
  <si>
    <t>ミキサー</t>
  </si>
  <si>
    <t>栄養科</t>
  </si>
  <si>
    <t>米飯より水分が多くやや軟らかい
（米1：水1.8）</t>
  </si>
  <si>
    <t>9分粥（米1：水8）</t>
  </si>
  <si>
    <t>全粥：重湯＝7：3
（ソフティアS0.8％とろみ付き）</t>
  </si>
  <si>
    <t>全粥：重湯＝5：5</t>
  </si>
  <si>
    <t>鶏のカレー風味揚げ</t>
  </si>
  <si>
    <t>全粥：重湯＝3：7</t>
  </si>
  <si>
    <t>スベラカーゼﾐｷｻｰ粥
（スベラカーゼ1％）</t>
  </si>
  <si>
    <t>025-273-8360（代）</t>
  </si>
  <si>
    <t>鶏肉カレーソテー</t>
  </si>
  <si>
    <t>和風ハンバーグ</t>
  </si>
  <si>
    <t>やわらかチキン</t>
  </si>
  <si>
    <t>カレー（ひき肉）</t>
  </si>
  <si>
    <t>カレーペースト</t>
  </si>
  <si>
    <t>025-273-2151（代）</t>
  </si>
  <si>
    <t>水分ゼリー100ml、150ml
(薄いりんご味)</t>
  </si>
  <si>
    <t>お茶ゼリー
40ml～160ml</t>
  </si>
  <si>
    <t>ソフティアS</t>
  </si>
  <si>
    <t>ソフティアG</t>
  </si>
  <si>
    <t>サケ塩焼き</t>
  </si>
  <si>
    <t>白身ムニエル</t>
  </si>
  <si>
    <t>1g</t>
  </si>
  <si>
    <t>白身おろしかけ</t>
  </si>
  <si>
    <t>サケ照焼ほぐし</t>
  </si>
  <si>
    <t>サケ照焼きペースト</t>
  </si>
  <si>
    <t>2.5g</t>
  </si>
  <si>
    <t>0.75g</t>
  </si>
  <si>
    <t>キンピラゴボウ</t>
  </si>
  <si>
    <t>ぽてとキンピラ</t>
  </si>
  <si>
    <t>煮〆盛り合せ</t>
  </si>
  <si>
    <t>煮〆盛り合せ（きざみ）</t>
  </si>
  <si>
    <t>なす炒め</t>
  </si>
  <si>
    <t>なす炒めペースト</t>
  </si>
  <si>
    <t>1</t>
  </si>
  <si>
    <t>3</t>
  </si>
  <si>
    <t>小さじ</t>
  </si>
  <si>
    <t>一般的な食事
一口大・きざみ対応可</t>
  </si>
  <si>
    <t>1/2</t>
  </si>
  <si>
    <t>常食をベース。硬い食材・揚げ物なし。７分菜は麺・パンなし
一口大・きざみ対応可</t>
  </si>
  <si>
    <t>1Ｗサイクル献立術後食にも対応した消化のよい食事</t>
  </si>
  <si>
    <t>やわらかい食材を刻む</t>
  </si>
  <si>
    <t>さくら（刻み食）ベースのペースト食</t>
  </si>
  <si>
    <t>通常の大きさ
一口大・刻み対応あり</t>
  </si>
  <si>
    <t>通常の大きさ
～一口大</t>
  </si>
  <si>
    <t>魚はほぐし
芋はマッシュ
野菜は細かめ</t>
  </si>
  <si>
    <t>極きざみ</t>
  </si>
  <si>
    <t>粒のないペースト</t>
  </si>
  <si>
    <t>有</t>
  </si>
  <si>
    <t>無</t>
  </si>
  <si>
    <t>2-2</t>
  </si>
  <si>
    <t>200</t>
  </si>
  <si>
    <t>粥330</t>
  </si>
  <si>
    <t>五分粥300</t>
  </si>
  <si>
    <t>三分粥200</t>
  </si>
  <si>
    <t>ミキサー粥330</t>
  </si>
  <si>
    <t>アイソカルサポート1.0
300kcal、400kcal</t>
  </si>
  <si>
    <t>ペプタメンプレビオ
300kcal、400kcal</t>
  </si>
  <si>
    <t>医療生協協同組合</t>
  </si>
  <si>
    <t>メイフローＲＨＰ
300kcal、400kcal</t>
  </si>
  <si>
    <t>0j・1j対応：可</t>
  </si>
  <si>
    <t>木戸病院</t>
  </si>
  <si>
    <t>キッセイフルーツゼリー(0ｊ)、ハイカロゼリー、プロッカ(1ｊ)
クリミール、すっきりクリミール　等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</si>
  <si>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</si>
  <si>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</si>
  <si>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</si>
  <si>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</si>
  <si>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</si>
  <si>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作業記録</t>
  </si>
  <si>
    <t>日時</t>
  </si>
  <si>
    <t>名前</t>
  </si>
  <si>
    <t>吉田花雅美</t>
  </si>
  <si>
    <t>吉田　花雅美</t>
  </si>
  <si>
    <t>氏名</t>
  </si>
  <si>
    <t>米飯より水分が多くやや軟らかい</t>
  </si>
  <si>
    <t>全粥：重湯＝7：3</t>
  </si>
  <si>
    <t>スベラカーゼﾐｷｻｰ粥</t>
  </si>
  <si>
    <t xml:space="preserve"> </t>
  </si>
  <si>
    <t>栄養量目安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</si>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</sst>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2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>
      <sz val="9.0"/>
      <color theme="1"/>
      <name val="Arial"/>
      <scheme val="minor"/>
    </font>
    <font/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7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0033CC"/>
      <name val="Arial"/>
      <scheme val="minor"/>
    </font>
    <font>
      <b/>
      <sz val="16.0"/>
      <color rgb="FF0033CC"/>
      <name val="Arial"/>
      <scheme val="minor"/>
    </font>
    <font>
      <sz val="14.0"/>
      <color rgb="FF0033CC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00AF50"/>
        <bgColor rgb="FF00AF50"/>
      </patternFill>
    </fill>
    <fill>
      <patternFill patternType="solid">
        <fgColor rgb="FFFF0000"/>
        <bgColor rgb="FFFF0000"/>
      </patternFill>
    </fill>
    <fill>
      <patternFill patternType="solid">
        <fgColor rgb="FFDBF7B8"/>
        <bgColor rgb="FFDBF7B8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FF3300"/>
      </left>
      <top style="thin">
        <color rgb="FFFF3300"/>
      </top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FF3300"/>
      </left>
      <bottom style="thin">
        <color rgb="FFFF3300"/>
      </bottom>
    </border>
    <border>
      <bottom style="medium">
        <color rgb="FF0033CC"/>
      </bottom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0" fontId="3" numFmtId="0" xfId="0" applyAlignment="1" applyBorder="1" applyFont="1">
      <alignment horizontal="center" readingOrder="0" shrinkToFit="0" vertical="center" wrapText="0"/>
    </xf>
    <xf borderId="2" fillId="6" fontId="2" numFmtId="0" xfId="0" applyAlignment="1" applyBorder="1" applyFill="1" applyFont="1">
      <alignment horizontal="center" vertical="center"/>
    </xf>
    <xf borderId="4" fillId="7" fontId="4" numFmtId="0" xfId="0" applyAlignment="1" applyBorder="1" applyFill="1" applyFont="1">
      <alignment shrinkToFit="0" vertical="center" wrapText="0"/>
    </xf>
    <xf borderId="5" fillId="8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readingOrder="0" shrinkToFit="0" vertical="center" wrapText="0"/>
    </xf>
    <xf borderId="6" fillId="0" fontId="3" numFmtId="0" xfId="0" applyAlignment="1" applyBorder="1" applyFont="1">
      <alignment readingOrder="0" shrinkToFit="0" vertical="center" wrapText="1"/>
    </xf>
    <xf borderId="4" fillId="7" fontId="1" numFmtId="0" xfId="0" applyAlignment="1" applyBorder="1" applyFont="1">
      <alignment vertical="center"/>
    </xf>
    <xf borderId="1" fillId="0" fontId="5" numFmtId="0" xfId="0" applyAlignment="1" applyBorder="1" applyFont="1">
      <alignment readingOrder="0" shrinkToFit="0" vertical="center" wrapText="1"/>
    </xf>
    <xf borderId="7" fillId="0" fontId="6" numFmtId="0" xfId="0" applyBorder="1" applyFont="1"/>
    <xf borderId="5" fillId="8" fontId="7" numFmtId="0" xfId="0" applyAlignment="1" applyBorder="1" applyFont="1">
      <alignment horizontal="center" vertical="center"/>
    </xf>
    <xf borderId="8" fillId="9" fontId="8" numFmtId="0" xfId="0" applyAlignment="1" applyBorder="1" applyFill="1" applyFont="1">
      <alignment horizontal="center" vertical="center"/>
    </xf>
    <xf borderId="5" fillId="0" fontId="5" numFmtId="0" xfId="0" applyAlignment="1" applyBorder="1" applyFont="1">
      <alignment horizontal="center" readingOrder="0" shrinkToFit="0" vertical="center" wrapText="0"/>
    </xf>
    <xf borderId="8" fillId="9" fontId="3" numFmtId="0" xfId="0" applyAlignment="1" applyBorder="1" applyFont="1">
      <alignment horizontal="center" vertical="center"/>
    </xf>
    <xf borderId="1" fillId="0" fontId="9" numFmtId="49" xfId="0" applyAlignment="1" applyBorder="1" applyFont="1" applyNumberFormat="1">
      <alignment horizontal="center" readingOrder="0" shrinkToFit="0" vertical="center" wrapText="0"/>
    </xf>
    <xf borderId="9" fillId="8" fontId="2" numFmtId="0" xfId="0" applyAlignment="1" applyBorder="1" applyFont="1">
      <alignment horizontal="center" vertical="center"/>
    </xf>
    <xf borderId="2" fillId="6" fontId="2" numFmtId="0" xfId="0" applyAlignment="1" applyBorder="1" applyFont="1">
      <alignment horizontal="center" readingOrder="0" vertical="center"/>
    </xf>
    <xf borderId="2" fillId="10" fontId="3" numFmtId="164" xfId="0" applyAlignment="1" applyBorder="1" applyFill="1" applyFont="1" applyNumberFormat="1">
      <alignment horizontal="left" readingOrder="0" shrinkToFit="0" vertical="center" wrapText="0"/>
    </xf>
    <xf borderId="8" fillId="9" fontId="2" numFmtId="0" xfId="0" applyAlignment="1" applyBorder="1" applyFont="1">
      <alignment horizontal="center" vertical="center"/>
    </xf>
    <xf borderId="10" fillId="0" fontId="6" numFmtId="0" xfId="0" applyBorder="1" applyFont="1"/>
    <xf borderId="8" fillId="0" fontId="10" numFmtId="0" xfId="0" applyAlignment="1" applyBorder="1" applyFont="1">
      <alignment horizontal="center" readingOrder="0" shrinkToFit="0" vertical="center" wrapText="1"/>
    </xf>
    <xf borderId="8" fillId="0" fontId="5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vertical="center"/>
    </xf>
    <xf borderId="11" fillId="9" fontId="2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readingOrder="0" shrinkToFit="0" vertical="center" wrapText="0"/>
    </xf>
    <xf borderId="11" fillId="0" fontId="5" numFmtId="0" xfId="0" applyAlignment="1" applyBorder="1" applyFont="1">
      <alignment horizontal="center" shrinkToFit="0" vertical="center" wrapText="0"/>
    </xf>
    <xf borderId="11" fillId="9" fontId="2" numFmtId="0" xfId="0" applyAlignment="1" applyBorder="1" applyFont="1">
      <alignment horizontal="center" readingOrder="0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2" fillId="0" fontId="3" numFmtId="0" xfId="0" applyAlignment="1" applyBorder="1" applyFont="1">
      <alignment horizontal="center" vertical="center"/>
    </xf>
    <xf borderId="11" fillId="0" fontId="3" numFmtId="165" xfId="0" applyAlignment="1" applyBorder="1" applyFont="1" applyNumberFormat="1">
      <alignment horizontal="center" shrinkToFit="0" vertical="center" wrapText="0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8" fillId="9" fontId="2" numFmtId="0" xfId="0" applyAlignment="1" applyBorder="1" applyFont="1">
      <alignment horizontal="center" readingOrder="0" vertical="center"/>
    </xf>
    <xf borderId="13" fillId="8" fontId="2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8" fillId="0" fontId="3" numFmtId="166" xfId="0" applyAlignment="1" applyBorder="1" applyFont="1" applyNumberFormat="1">
      <alignment horizontal="center" readingOrder="0" shrinkToFit="0" vertical="center" wrapText="0"/>
    </xf>
    <xf borderId="13" fillId="0" fontId="3" numFmtId="0" xfId="0" applyAlignment="1" applyBorder="1" applyFont="1">
      <alignment horizontal="center" vertical="center"/>
    </xf>
    <xf borderId="8" fillId="0" fontId="3" numFmtId="166" xfId="0" applyAlignment="1" applyBorder="1" applyFont="1" applyNumberFormat="1">
      <alignment horizontal="center" shrinkToFit="0" vertical="center" wrapText="0"/>
    </xf>
    <xf borderId="3" fillId="0" fontId="5" numFmtId="0" xfId="0" applyAlignment="1" applyBorder="1" applyFont="1">
      <alignment readingOrder="0" shrinkToFit="0" vertical="center" wrapText="1"/>
    </xf>
    <xf borderId="3" fillId="8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readingOrder="0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0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15" fillId="11" fontId="11" numFmtId="0" xfId="0" applyAlignment="1" applyBorder="1" applyFill="1" applyFont="1">
      <alignment vertical="center"/>
    </xf>
    <xf borderId="16" fillId="8" fontId="2" numFmtId="0" xfId="0" applyAlignment="1" applyBorder="1" applyFont="1">
      <alignment horizontal="center" vertical="center"/>
    </xf>
    <xf borderId="5" fillId="0" fontId="3" numFmtId="167" xfId="0" applyAlignment="1" applyBorder="1" applyFont="1" applyNumberFormat="1">
      <alignment horizontal="center" readingOrder="0" shrinkToFit="0" vertical="center" wrapText="0"/>
    </xf>
    <xf borderId="17" fillId="12" fontId="1" numFmtId="0" xfId="0" applyAlignment="1" applyBorder="1" applyFill="1" applyFont="1">
      <alignment vertical="center"/>
    </xf>
    <xf borderId="18" fillId="13" fontId="3" numFmtId="0" xfId="0" applyAlignment="1" applyBorder="1" applyFill="1" applyFont="1">
      <alignment horizontal="center" vertical="center"/>
    </xf>
    <xf borderId="19" fillId="0" fontId="6" numFmtId="0" xfId="0" applyBorder="1" applyFont="1"/>
    <xf borderId="15" fillId="0" fontId="12" numFmtId="0" xfId="0" applyAlignment="1" applyBorder="1" applyFont="1">
      <alignment horizontal="center" readingOrder="0" shrinkToFit="0" vertical="center" wrapText="1"/>
    </xf>
    <xf borderId="13" fillId="0" fontId="3" numFmtId="168" xfId="0" applyAlignment="1" applyBorder="1" applyFont="1" applyNumberFormat="1">
      <alignment horizontal="center" readingOrder="0" shrinkToFit="0" vertical="center" wrapText="0"/>
    </xf>
    <xf borderId="20" fillId="0" fontId="13" numFmtId="0" xfId="0" applyAlignment="1" applyBorder="1" applyFont="1">
      <alignment horizontal="left" readingOrder="0" vertical="bottom"/>
    </xf>
    <xf borderId="21" fillId="0" fontId="12" numFmtId="0" xfId="0" applyAlignment="1" applyBorder="1" applyFont="1">
      <alignment horizontal="center" shrinkToFit="0" vertical="center" wrapText="1"/>
    </xf>
    <xf borderId="20" fillId="0" fontId="14" numFmtId="0" xfId="0" applyAlignment="1" applyBorder="1" applyFont="1">
      <alignment horizontal="left" readingOrder="0" vertical="bottom"/>
    </xf>
    <xf borderId="22" fillId="0" fontId="5" numFmtId="0" xfId="0" applyAlignment="1" applyBorder="1" applyFont="1">
      <alignment horizontal="center" readingOrder="0" vertical="center"/>
    </xf>
    <xf borderId="17" fillId="0" fontId="5" numFmtId="0" xfId="0" applyAlignment="1" applyBorder="1" applyFont="1">
      <alignment horizontal="left" readingOrder="0" vertical="center"/>
    </xf>
    <xf borderId="23" fillId="0" fontId="6" numFmtId="0" xfId="0" applyBorder="1" applyFont="1"/>
    <xf borderId="20" fillId="0" fontId="15" numFmtId="0" xfId="0" applyAlignment="1" applyBorder="1" applyFont="1">
      <alignment horizontal="left" vertical="bottom"/>
    </xf>
    <xf borderId="0" fillId="0" fontId="16" numFmtId="0" xfId="0" applyAlignment="1" applyFont="1">
      <alignment horizontal="left" vertical="center"/>
    </xf>
    <xf borderId="22" fillId="0" fontId="5" numFmtId="0" xfId="0" applyAlignment="1" applyBorder="1" applyFont="1">
      <alignment horizontal="left" readingOrder="0" shrinkToFit="0" vertical="center" wrapText="1"/>
    </xf>
    <xf borderId="24" fillId="0" fontId="6" numFmtId="0" xfId="0" applyBorder="1" applyFont="1"/>
    <xf borderId="25" fillId="0" fontId="6" numFmtId="0" xfId="0" applyBorder="1" applyFont="1"/>
    <xf borderId="15" fillId="0" fontId="12" numFmtId="0" xfId="0" applyAlignment="1" applyBorder="1" applyFont="1">
      <alignment horizontal="center" shrinkToFit="0" vertical="center" wrapText="1"/>
    </xf>
    <xf borderId="26" fillId="0" fontId="6" numFmtId="0" xfId="0" applyBorder="1" applyFont="1"/>
    <xf borderId="27" fillId="0" fontId="6" numFmtId="0" xfId="0" applyBorder="1" applyFont="1"/>
    <xf borderId="28" fillId="5" fontId="1" numFmtId="0" xfId="0" applyAlignment="1" applyBorder="1" applyFont="1">
      <alignment vertical="center"/>
    </xf>
    <xf borderId="29" fillId="5" fontId="3" numFmtId="0" xfId="0" applyBorder="1" applyFont="1"/>
    <xf borderId="5" fillId="0" fontId="3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horizontal="center" shrinkToFit="0" vertical="center" wrapText="1"/>
    </xf>
    <xf borderId="30" fillId="0" fontId="17" numFmtId="0" xfId="0" applyAlignment="1" applyBorder="1" applyFont="1">
      <alignment vertical="bottom"/>
    </xf>
    <xf borderId="30" fillId="0" fontId="17" numFmtId="0" xfId="0" applyAlignment="1" applyBorder="1" applyFont="1">
      <alignment vertical="bottom"/>
    </xf>
    <xf borderId="31" fillId="14" fontId="17" numFmtId="0" xfId="0" applyAlignment="1" applyBorder="1" applyFill="1" applyFont="1">
      <alignment vertical="bottom"/>
    </xf>
    <xf borderId="32" fillId="14" fontId="17" numFmtId="0" xfId="0" applyAlignment="1" applyBorder="1" applyFont="1">
      <alignment vertical="bottom"/>
    </xf>
    <xf borderId="32" fillId="14" fontId="18" numFmtId="0" xfId="0" applyAlignment="1" applyBorder="1" applyFont="1">
      <alignment horizontal="center" vertical="bottom"/>
    </xf>
    <xf borderId="32" fillId="14" fontId="18" numFmtId="0" xfId="0" applyAlignment="1" applyBorder="1" applyFont="1">
      <alignment horizontal="center" vertical="bottom"/>
    </xf>
    <xf borderId="31" fillId="0" fontId="19" numFmtId="0" xfId="0" applyAlignment="1" applyBorder="1" applyFont="1">
      <alignment vertical="bottom"/>
    </xf>
    <xf borderId="32" fillId="0" fontId="17" numFmtId="0" xfId="0" applyAlignment="1" applyBorder="1" applyFont="1">
      <alignment vertical="bottom"/>
    </xf>
    <xf borderId="0" fillId="0" fontId="17" numFmtId="0" xfId="0" applyAlignment="1" applyFont="1">
      <alignment vertical="bottom"/>
    </xf>
    <xf borderId="32" fillId="0" fontId="17" numFmtId="0" xfId="0" applyAlignment="1" applyBorder="1" applyFont="1">
      <alignment horizontal="center" readingOrder="0"/>
    </xf>
    <xf borderId="0" fillId="0" fontId="3" numFmtId="169" xfId="0" applyAlignment="1" applyFont="1" applyNumberFormat="1">
      <alignment readingOrder="0"/>
    </xf>
    <xf borderId="32" fillId="0" fontId="17" numFmtId="0" xfId="0" applyAlignment="1" applyBorder="1" applyFont="1">
      <alignment readingOrder="0" vertical="bottom"/>
    </xf>
    <xf borderId="0" fillId="0" fontId="3" numFmtId="0" xfId="0" applyAlignment="1" applyFont="1">
      <alignment readingOrder="0"/>
    </xf>
    <xf borderId="0" fillId="0" fontId="17" numFmtId="0" xfId="0" applyAlignment="1" applyFont="1">
      <alignment horizontal="center" vertical="bottom"/>
    </xf>
    <xf borderId="0" fillId="0" fontId="3" numFmtId="14" xfId="0" applyAlignment="1" applyFont="1" applyNumberFormat="1">
      <alignment readingOrder="0"/>
    </xf>
    <xf borderId="2" fillId="3" fontId="1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33" fillId="6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readingOrder="0" shrinkToFit="0" vertical="center" wrapText="0"/>
    </xf>
    <xf borderId="5" fillId="0" fontId="3" numFmtId="0" xfId="0" applyAlignment="1" applyBorder="1" applyFont="1">
      <alignment readingOrder="0" shrinkToFit="0" vertical="center" wrapText="1"/>
    </xf>
    <xf borderId="33" fillId="0" fontId="3" numFmtId="0" xfId="0" applyAlignment="1" applyBorder="1" applyFont="1">
      <alignment readingOrder="0" shrinkToFit="0" vertical="center" wrapText="0"/>
    </xf>
    <xf borderId="9" fillId="0" fontId="6" numFmtId="0" xfId="0" applyBorder="1" applyFont="1"/>
    <xf borderId="34" fillId="0" fontId="3" numFmtId="0" xfId="0" applyAlignment="1" applyBorder="1" applyFont="1">
      <alignment readingOrder="0" shrinkToFit="0" vertical="center" wrapText="0"/>
    </xf>
    <xf borderId="6" fillId="6" fontId="2" numFmtId="0" xfId="0" applyAlignment="1" applyBorder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3" fillId="6" fontId="2" numFmtId="0" xfId="0" applyAlignment="1" applyBorder="1" applyFont="1">
      <alignment horizontal="center" readingOrder="0" vertical="center"/>
    </xf>
    <xf borderId="3" fillId="0" fontId="3" numFmtId="164" xfId="0" applyAlignment="1" applyBorder="1" applyFont="1" applyNumberFormat="1">
      <alignment horizontal="left" readingOrder="0" shrinkToFit="0" vertical="center" wrapText="0"/>
    </xf>
    <xf borderId="13" fillId="0" fontId="6" numFmtId="0" xfId="0" applyBorder="1" applyFont="1"/>
    <xf borderId="3" fillId="5" fontId="1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4" fillId="7" fontId="4" numFmtId="0" xfId="0" applyAlignment="1" applyBorder="1" applyFont="1">
      <alignment horizontal="center" shrinkToFit="0" vertical="center" wrapText="0"/>
    </xf>
    <xf borderId="1" fillId="0" fontId="20" numFmtId="49" xfId="0" applyAlignment="1" applyBorder="1" applyFont="1" applyNumberFormat="1">
      <alignment horizontal="center" readingOrder="0" shrinkToFit="0" vertical="center" wrapText="0"/>
    </xf>
    <xf borderId="4" fillId="7" fontId="1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shrinkToFit="0" vertical="center" wrapText="1"/>
    </xf>
    <xf borderId="11" fillId="0" fontId="3" numFmtId="165" xfId="0" applyAlignment="1" applyBorder="1" applyFont="1" applyNumberFormat="1">
      <alignment horizontal="center" shrinkToFit="0" vertical="center" wrapText="0"/>
    </xf>
    <xf borderId="5" fillId="0" fontId="21" numFmtId="0" xfId="0" applyAlignment="1" applyBorder="1" applyFont="1">
      <alignment horizontal="center" shrinkToFit="0" vertical="center" wrapText="0"/>
    </xf>
    <xf borderId="5" fillId="0" fontId="21" numFmtId="0" xfId="0" applyAlignment="1" applyBorder="1" applyFont="1">
      <alignment horizontal="center" readingOrder="0" shrinkToFit="0" vertical="center" wrapText="0"/>
    </xf>
    <xf borderId="5" fillId="0" fontId="3" numFmtId="167" xfId="0" applyAlignment="1" applyBorder="1" applyFont="1" applyNumberFormat="1">
      <alignment horizontal="center" shrinkToFit="0" vertical="center" wrapText="0"/>
    </xf>
    <xf borderId="5" fillId="0" fontId="21" numFmtId="170" xfId="0" applyAlignment="1" applyBorder="1" applyFont="1" applyNumberFormat="1">
      <alignment horizontal="center" readingOrder="0" shrinkToFit="0" vertical="center" wrapText="0"/>
    </xf>
    <xf borderId="19" fillId="8" fontId="2" numFmtId="0" xfId="0" applyAlignment="1" applyBorder="1" applyFont="1">
      <alignment horizontal="center" readingOrder="0" vertical="center"/>
    </xf>
    <xf borderId="13" fillId="0" fontId="3" numFmtId="168" xfId="0" applyAlignment="1" applyBorder="1" applyFont="1" applyNumberFormat="1">
      <alignment horizontal="center" readingOrder="0" shrinkToFit="0" vertical="center" wrapText="0"/>
    </xf>
    <xf borderId="13" fillId="0" fontId="3" numFmtId="168" xfId="0" applyAlignment="1" applyBorder="1" applyFont="1" applyNumberFormat="1">
      <alignment horizontal="center" shrinkToFit="0" vertical="center" wrapText="0"/>
    </xf>
    <xf borderId="36" fillId="2" fontId="1" numFmtId="0" xfId="0" applyAlignment="1" applyBorder="1" applyFont="1">
      <alignment vertical="center"/>
    </xf>
    <xf borderId="37" fillId="2" fontId="3" numFmtId="0" xfId="0" applyBorder="1" applyFont="1"/>
    <xf borderId="1" fillId="0" fontId="3" numFmtId="0" xfId="0" applyAlignment="1" applyBorder="1" applyFont="1">
      <alignment horizontal="center" shrinkToFit="0" vertical="center" wrapText="0"/>
    </xf>
    <xf borderId="15" fillId="11" fontId="11" numFmtId="0" xfId="0" applyAlignment="1" applyBorder="1" applyFont="1">
      <alignment horizontal="center" vertical="center"/>
    </xf>
    <xf borderId="17" fillId="12" fontId="1" numFmtId="0" xfId="0" applyAlignment="1" applyBorder="1" applyFont="1">
      <alignment horizontal="center" vertical="center"/>
    </xf>
    <xf borderId="38" fillId="0" fontId="5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center" readingOrder="0" shrinkToFit="0" vertical="center" wrapText="0"/>
    </xf>
    <xf borderId="1" fillId="0" fontId="5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1" fillId="0" fontId="9" numFmtId="49" xfId="0" applyAlignment="1" applyBorder="1" applyFont="1" applyNumberFormat="1">
      <alignment horizontal="center" shrinkToFit="0" vertical="center" wrapText="0"/>
    </xf>
    <xf borderId="39" fillId="7" fontId="3" numFmtId="0" xfId="0" applyBorder="1" applyFont="1"/>
    <xf borderId="3" fillId="0" fontId="5" numFmtId="0" xfId="0" applyAlignment="1" applyBorder="1" applyFont="1">
      <alignment horizontal="left" readingOrder="0" shrinkToFit="0" vertical="center" wrapText="1"/>
    </xf>
    <xf borderId="5" fillId="0" fontId="21" numFmtId="49" xfId="0" applyAlignment="1" applyBorder="1" applyFont="1" applyNumberFormat="1">
      <alignment horizontal="center" shrinkToFit="0" vertical="center" wrapText="0"/>
    </xf>
    <xf borderId="5" fillId="0" fontId="21" numFmtId="49" xfId="0" applyAlignment="1" applyBorder="1" applyFont="1" applyNumberFormat="1">
      <alignment horizontal="center" readingOrder="0" shrinkToFit="0" vertical="center" wrapText="0"/>
    </xf>
    <xf borderId="5" fillId="0" fontId="3" numFmtId="171" xfId="0" applyAlignment="1" applyBorder="1" applyFont="1" applyNumberFormat="1">
      <alignment horizontal="center" readingOrder="0" shrinkToFit="0" vertical="center" wrapText="0"/>
    </xf>
    <xf borderId="21" fillId="11" fontId="1" numFmtId="0" xfId="0" applyAlignment="1" applyBorder="1" applyFont="1">
      <alignment vertical="center"/>
    </xf>
    <xf borderId="40" fillId="11" fontId="3" numFmtId="0" xfId="0" applyBorder="1" applyFont="1"/>
    <xf borderId="0" fillId="12" fontId="1" numFmtId="0" xfId="0" applyAlignment="1" applyFont="1">
      <alignment vertical="center"/>
    </xf>
    <xf borderId="0" fillId="12" fontId="3" numFmtId="0" xfId="0" applyFont="1"/>
    <xf borderId="1" fillId="0" fontId="5" numFmtId="0" xfId="0" applyAlignment="1" applyBorder="1" applyFont="1">
      <alignment horizontal="left" readingOrder="0" shrinkToFit="0" vertical="center" wrapText="1"/>
    </xf>
    <xf borderId="17" fillId="0" fontId="5" numFmtId="0" xfId="0" applyAlignment="1" applyBorder="1" applyFont="1">
      <alignment horizontal="center" vertical="center"/>
    </xf>
    <xf borderId="41" fillId="0" fontId="5" numFmtId="0" xfId="0" applyAlignment="1" applyBorder="1" applyFont="1">
      <alignment horizontal="left" vertical="center"/>
    </xf>
    <xf borderId="42" fillId="0" fontId="6" numFmtId="0" xfId="0" applyBorder="1" applyFont="1"/>
    <xf borderId="22" fillId="0" fontId="5" numFmtId="0" xfId="0" applyAlignment="1" applyBorder="1" applyFont="1">
      <alignment horizontal="left" shrinkToFit="0" vertical="center" wrapText="1"/>
    </xf>
    <xf borderId="43" fillId="0" fontId="6" numFmtId="0" xfId="0" applyBorder="1" applyFont="1"/>
    <xf borderId="44" fillId="0" fontId="6" numFmtId="0" xfId="0" applyBorder="1" applyFont="1"/>
    <xf borderId="34" fillId="3" fontId="1" numFmtId="0" xfId="0" applyAlignment="1" applyBorder="1" applyFont="1">
      <alignment vertical="center"/>
    </xf>
    <xf borderId="45" fillId="3" fontId="3" numFmtId="0" xfId="0" applyBorder="1" applyFont="1"/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34" fillId="0" fontId="3" numFmtId="0" xfId="0" applyAlignment="1" applyBorder="1" applyFont="1">
      <alignment shrinkToFit="0" vertical="center" wrapText="0"/>
    </xf>
    <xf borderId="46" fillId="0" fontId="6" numFmtId="0" xfId="0" applyBorder="1" applyFont="1"/>
    <xf borderId="45" fillId="0" fontId="6" numFmtId="0" xfId="0" applyBorder="1" applyFont="1"/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35" fillId="0" fontId="3" numFmtId="0" xfId="0" applyAlignment="1" applyBorder="1" applyFont="1">
      <alignment shrinkToFit="0" vertical="center" wrapText="1"/>
    </xf>
    <xf borderId="47" fillId="0" fontId="6" numFmtId="0" xfId="0" applyBorder="1" applyFont="1"/>
    <xf borderId="48" fillId="0" fontId="6" numFmtId="0" xfId="0" applyBorder="1" applyFont="1"/>
    <xf borderId="49" fillId="0" fontId="6" numFmtId="0" xfId="0" applyBorder="1" applyFont="1"/>
    <xf borderId="17" fillId="0" fontId="5" numFmtId="0" xfId="0" applyAlignment="1" applyBorder="1" applyFont="1">
      <alignment horizontal="center" readingOrder="0" vertical="center"/>
    </xf>
    <xf borderId="50" fillId="0" fontId="6" numFmtId="0" xfId="0" applyBorder="1" applyFont="1"/>
    <xf borderId="41" fillId="0" fontId="5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64" xfId="0" applyAlignment="1" applyBorder="1" applyFont="1" applyNumberFormat="1">
      <alignment horizontal="left" shrinkToFit="0" vertical="center" wrapText="0"/>
    </xf>
    <xf borderId="33" fillId="0" fontId="6" numFmtId="0" xfId="0" applyBorder="1" applyFont="1"/>
    <xf borderId="51" fillId="0" fontId="6" numFmtId="0" xfId="0" applyBorder="1" applyFont="1"/>
    <xf borderId="52" fillId="0" fontId="6" numFmtId="0" xfId="0" applyBorder="1" applyFont="1"/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18.jpg"/><Relationship Id="rId10" Type="http://schemas.openxmlformats.org/officeDocument/2006/relationships/image" Target="../media/image15.jpg"/><Relationship Id="rId13" Type="http://schemas.openxmlformats.org/officeDocument/2006/relationships/image" Target="../media/image3.jpg"/><Relationship Id="rId12" Type="http://schemas.openxmlformats.org/officeDocument/2006/relationships/image" Target="../media/image6.jpg"/><Relationship Id="rId1" Type="http://schemas.openxmlformats.org/officeDocument/2006/relationships/image" Target="../media/image10.jpg"/><Relationship Id="rId2" Type="http://schemas.openxmlformats.org/officeDocument/2006/relationships/image" Target="../media/image17.jpg"/><Relationship Id="rId3" Type="http://schemas.openxmlformats.org/officeDocument/2006/relationships/image" Target="../media/image13.jpg"/><Relationship Id="rId4" Type="http://schemas.openxmlformats.org/officeDocument/2006/relationships/image" Target="../media/image8.jpg"/><Relationship Id="rId9" Type="http://schemas.openxmlformats.org/officeDocument/2006/relationships/image" Target="../media/image11.jpg"/><Relationship Id="rId15" Type="http://schemas.openxmlformats.org/officeDocument/2006/relationships/image" Target="../media/image1.jpg"/><Relationship Id="rId14" Type="http://schemas.openxmlformats.org/officeDocument/2006/relationships/image" Target="../media/image12.jpg"/><Relationship Id="rId17" Type="http://schemas.openxmlformats.org/officeDocument/2006/relationships/image" Target="../media/image14.jpg"/><Relationship Id="rId16" Type="http://schemas.openxmlformats.org/officeDocument/2006/relationships/image" Target="../media/image7.jpg"/><Relationship Id="rId5" Type="http://schemas.openxmlformats.org/officeDocument/2006/relationships/image" Target="../media/image16.jpg"/><Relationship Id="rId6" Type="http://schemas.openxmlformats.org/officeDocument/2006/relationships/image" Target="../media/image2.jpg"/><Relationship Id="rId7" Type="http://schemas.openxmlformats.org/officeDocument/2006/relationships/image" Target="../media/image4.jpg"/><Relationship Id="rId8" Type="http://schemas.openxmlformats.org/officeDocument/2006/relationships/image" Target="../media/image9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8.jpg"/><Relationship Id="rId10" Type="http://schemas.openxmlformats.org/officeDocument/2006/relationships/image" Target="../media/image15.jpg"/><Relationship Id="rId13" Type="http://schemas.openxmlformats.org/officeDocument/2006/relationships/image" Target="../media/image3.jpg"/><Relationship Id="rId12" Type="http://schemas.openxmlformats.org/officeDocument/2006/relationships/image" Target="../media/image6.jpg"/><Relationship Id="rId1" Type="http://schemas.openxmlformats.org/officeDocument/2006/relationships/image" Target="../media/image10.jpg"/><Relationship Id="rId2" Type="http://schemas.openxmlformats.org/officeDocument/2006/relationships/image" Target="../media/image17.jpg"/><Relationship Id="rId3" Type="http://schemas.openxmlformats.org/officeDocument/2006/relationships/image" Target="../media/image13.jpg"/><Relationship Id="rId4" Type="http://schemas.openxmlformats.org/officeDocument/2006/relationships/image" Target="../media/image8.jpg"/><Relationship Id="rId9" Type="http://schemas.openxmlformats.org/officeDocument/2006/relationships/image" Target="../media/image11.jpg"/><Relationship Id="rId15" Type="http://schemas.openxmlformats.org/officeDocument/2006/relationships/image" Target="../media/image1.jpg"/><Relationship Id="rId14" Type="http://schemas.openxmlformats.org/officeDocument/2006/relationships/image" Target="../media/image12.jpg"/><Relationship Id="rId17" Type="http://schemas.openxmlformats.org/officeDocument/2006/relationships/image" Target="../media/image14.jpg"/><Relationship Id="rId16" Type="http://schemas.openxmlformats.org/officeDocument/2006/relationships/image" Target="../media/image7.jpg"/><Relationship Id="rId5" Type="http://schemas.openxmlformats.org/officeDocument/2006/relationships/image" Target="../media/image16.jpg"/><Relationship Id="rId6" Type="http://schemas.openxmlformats.org/officeDocument/2006/relationships/image" Target="../media/image2.jpg"/><Relationship Id="rId7" Type="http://schemas.openxmlformats.org/officeDocument/2006/relationships/image" Target="../media/image4.jpg"/><Relationship Id="rId8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609600"/>
    <xdr:pic>
      <xdr:nvPicPr>
        <xdr:cNvPr id="0" name="image1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590550"/>
    <xdr:pic>
      <xdr:nvPicPr>
        <xdr:cNvPr id="0" name="image1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571500"/>
    <xdr:pic>
      <xdr:nvPicPr>
        <xdr:cNvPr id="0" name="image1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561975"/>
    <xdr:pic>
      <xdr:nvPicPr>
        <xdr:cNvPr id="0" name="image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581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581025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581025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581025"/>
    <xdr:pic>
      <xdr:nvPicPr>
        <xdr:cNvPr id="0" name="image5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571500"/>
    <xdr:pic>
      <xdr:nvPicPr>
        <xdr:cNvPr id="0" name="image9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581025"/>
    <xdr:pic>
      <xdr:nvPicPr>
        <xdr:cNvPr id="0" name="image1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581025"/>
    <xdr:pic>
      <xdr:nvPicPr>
        <xdr:cNvPr id="0" name="image1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581025"/>
    <xdr:pic>
      <xdr:nvPicPr>
        <xdr:cNvPr id="0" name="image1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590550"/>
    <xdr:pic>
      <xdr:nvPicPr>
        <xdr:cNvPr id="0" name="image6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561975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590550"/>
    <xdr:pic>
      <xdr:nvPicPr>
        <xdr:cNvPr id="0" name="image1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590550"/>
    <xdr:pic>
      <xdr:nvPicPr>
        <xdr:cNvPr id="0" name="image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600075"/>
    <xdr:pic>
      <xdr:nvPicPr>
        <xdr:cNvPr id="0" name="image7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247775" cy="590550"/>
    <xdr:pic>
      <xdr:nvPicPr>
        <xdr:cNvPr id="0" name="image14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609600"/>
    <xdr:pic>
      <xdr:nvPicPr>
        <xdr:cNvPr id="0" name="image1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590550"/>
    <xdr:pic>
      <xdr:nvPicPr>
        <xdr:cNvPr id="0" name="image1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571500"/>
    <xdr:pic>
      <xdr:nvPicPr>
        <xdr:cNvPr id="0" name="image1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561975"/>
    <xdr:pic>
      <xdr:nvPicPr>
        <xdr:cNvPr id="0" name="image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581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581025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581025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581025"/>
    <xdr:pic>
      <xdr:nvPicPr>
        <xdr:cNvPr id="0" name="image5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571500"/>
    <xdr:pic>
      <xdr:nvPicPr>
        <xdr:cNvPr id="0" name="image9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581025"/>
    <xdr:pic>
      <xdr:nvPicPr>
        <xdr:cNvPr id="0" name="image1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581025"/>
    <xdr:pic>
      <xdr:nvPicPr>
        <xdr:cNvPr id="0" name="image1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581025"/>
    <xdr:pic>
      <xdr:nvPicPr>
        <xdr:cNvPr id="0" name="image1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590550"/>
    <xdr:pic>
      <xdr:nvPicPr>
        <xdr:cNvPr id="0" name="image6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561975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590550"/>
    <xdr:pic>
      <xdr:nvPicPr>
        <xdr:cNvPr id="0" name="image1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590550"/>
    <xdr:pic>
      <xdr:nvPicPr>
        <xdr:cNvPr id="0" name="image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600075"/>
    <xdr:pic>
      <xdr:nvPicPr>
        <xdr:cNvPr id="0" name="image7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247775" cy="590550"/>
    <xdr:pic>
      <xdr:nvPicPr>
        <xdr:cNvPr id="0" name="image14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2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6" t="str">
        <f>IFERROR(__xludf.DUMMYFUNCTION("IMPORTRANGE(""https://docs.google.com/spreadsheets/d/1vsTcEcugRZXGU84Ng3dXvNCAOD3CAaUTEbnnM7tyUJg/edit?usp=sharing"",""施設概要!A2"")"),"所在地")</f>
        <v>所在地</v>
      </c>
      <c r="B2" s="9" t="s">
        <v>4</v>
      </c>
      <c r="C2" s="12" t="s">
        <v>9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9" t="s">
        <v>15</v>
      </c>
      <c r="C3" s="15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9" t="s">
        <v>23</v>
      </c>
      <c r="C4" s="15"/>
    </row>
    <row r="5" ht="22.5" customHeight="1">
      <c r="A5" s="6" t="str">
        <f>IFERROR(__xludf.DUMMYFUNCTION("IMPORTRANGE(""https://docs.google.com/spreadsheets/d/1vsTcEcugRZXGU84Ng3dXvNCAOD3CAaUTEbnnM7tyUJg/edit?usp=sharing"",""施設概要!A5"")"),"FAX")</f>
        <v>FAX</v>
      </c>
      <c r="B5" s="9" t="s">
        <v>29</v>
      </c>
      <c r="C5" s="15"/>
    </row>
    <row r="6" ht="22.5" customHeight="1">
      <c r="A6" s="22" t="str">
        <f>IFERROR(__xludf.DUMMYFUNCTION("IMPORTRANGE(""https://docs.google.com/spreadsheets/d/1vsTcEcugRZXGU84Ng3dXvNCAOD3CAaUTEbnnM7tyUJg/edit?usp=sharing"",""施設概要!A6"")"),"更新日")</f>
        <v>更新日</v>
      </c>
      <c r="B6" s="23">
        <v>46071.5531644213</v>
      </c>
      <c r="C6" s="25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0"/>
      <c r="C1" s="90"/>
      <c r="D1" s="90"/>
      <c r="E1" s="90"/>
      <c r="F1" s="90"/>
      <c r="G1" s="90"/>
      <c r="H1" s="90"/>
    </row>
    <row r="2" ht="22.5" customHeight="1">
      <c r="A2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1" t="s">
        <v>8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/>
    </row>
    <row r="3" ht="18.75" customHeight="1">
      <c r="A3" s="1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8" t="s">
        <v>20</v>
      </c>
      <c r="C3" s="18" t="s">
        <v>24</v>
      </c>
      <c r="D3" s="18" t="s">
        <v>25</v>
      </c>
      <c r="E3" s="18" t="s">
        <v>26</v>
      </c>
      <c r="F3" s="18" t="s">
        <v>27</v>
      </c>
      <c r="G3" s="18" t="s">
        <v>28</v>
      </c>
      <c r="H3" s="18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8"/>
      <c r="C4" s="28"/>
      <c r="D4" s="28"/>
      <c r="E4" s="28"/>
      <c r="F4" s="28"/>
      <c r="G4" s="28"/>
      <c r="H4" s="28"/>
    </row>
    <row r="5" ht="18.75" customHeight="1">
      <c r="A5" s="1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8" t="s">
        <v>34</v>
      </c>
      <c r="C5" s="18" t="s">
        <v>34</v>
      </c>
      <c r="D5" s="18" t="s">
        <v>35</v>
      </c>
      <c r="E5" s="18" t="s">
        <v>37</v>
      </c>
      <c r="F5" s="18" t="s">
        <v>38</v>
      </c>
      <c r="G5" s="18" t="s">
        <v>39</v>
      </c>
      <c r="H5" s="18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8"/>
      <c r="D6" s="28"/>
      <c r="E6" s="28"/>
      <c r="F6" s="28"/>
      <c r="G6" s="28"/>
      <c r="H6" s="28"/>
    </row>
    <row r="7" ht="18.75" customHeight="1">
      <c r="A7" s="1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8" t="s">
        <v>42</v>
      </c>
      <c r="C7" s="18" t="s">
        <v>43</v>
      </c>
      <c r="D7" s="18" t="s">
        <v>44</v>
      </c>
      <c r="E7" s="18" t="s">
        <v>45</v>
      </c>
      <c r="F7" s="18" t="s">
        <v>46</v>
      </c>
      <c r="G7" s="18" t="s">
        <v>47</v>
      </c>
      <c r="H7" s="18"/>
    </row>
    <row r="8" ht="67.5" customHeight="1">
      <c r="A8" s="38" t="str">
        <f>IFERROR(__xludf.DUMMYFUNCTION("IMPORTRANGE(""https://docs.google.com/spreadsheets/d/1vsTcEcugRZXGU84Ng3dXvNCAOD3CAaUTEbnnM7tyUJg/edit?usp=sharing"",""おかず形態一覧表!A8"")"),"画像")</f>
        <v>画像</v>
      </c>
      <c r="B8" s="39"/>
      <c r="C8" s="41"/>
      <c r="D8" s="41"/>
      <c r="E8" s="41"/>
      <c r="F8" s="41"/>
      <c r="G8" s="41"/>
      <c r="H8" s="41"/>
    </row>
    <row r="9" ht="112.5" customHeight="1">
      <c r="A9" s="38" t="str">
        <f>IFERROR(__xludf.DUMMYFUNCTION("IMPORTRANGE(""https://docs.google.com/spreadsheets/d/1vsTcEcugRZXGU84Ng3dXvNCAOD3CAaUTEbnnM7tyUJg/edit?usp=sharing"",""おかず形態一覧表!A9"")"),"内容")</f>
        <v>内容</v>
      </c>
      <c r="B9" s="43" t="s">
        <v>51</v>
      </c>
      <c r="C9" s="43" t="s">
        <v>53</v>
      </c>
      <c r="D9" s="43" t="s">
        <v>54</v>
      </c>
      <c r="E9" s="43" t="s">
        <v>54</v>
      </c>
      <c r="F9" s="43" t="s">
        <v>55</v>
      </c>
      <c r="G9" s="43" t="s">
        <v>56</v>
      </c>
      <c r="H9" s="43"/>
    </row>
    <row r="10" ht="45.0" customHeight="1">
      <c r="A10" s="4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5" t="s">
        <v>57</v>
      </c>
      <c r="C10" s="45" t="s">
        <v>57</v>
      </c>
      <c r="D10" s="45" t="s">
        <v>57</v>
      </c>
      <c r="E10" s="45" t="s">
        <v>59</v>
      </c>
      <c r="F10" s="45" t="s">
        <v>60</v>
      </c>
      <c r="G10" s="45" t="s">
        <v>61</v>
      </c>
      <c r="H10" s="45"/>
    </row>
    <row r="11" ht="45.0" customHeight="1">
      <c r="A11" s="4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5" t="s">
        <v>62</v>
      </c>
      <c r="C11" s="45" t="s">
        <v>62</v>
      </c>
      <c r="D11" s="45" t="s">
        <v>62</v>
      </c>
      <c r="E11" s="45" t="s">
        <v>62</v>
      </c>
      <c r="F11" s="45" t="s">
        <v>62</v>
      </c>
      <c r="G11" s="45" t="s">
        <v>63</v>
      </c>
      <c r="H11" s="45"/>
    </row>
    <row r="12" ht="22.5" customHeight="1">
      <c r="A12" s="4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1"/>
      <c r="C12" s="112"/>
      <c r="D12" s="112"/>
      <c r="E12" s="112"/>
      <c r="F12" s="112">
        <v>3.0</v>
      </c>
      <c r="G12" s="114">
        <v>45690.0</v>
      </c>
      <c r="H12" s="114"/>
    </row>
    <row r="13" ht="22.5" customHeight="1">
      <c r="A13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0" t="s">
        <v>65</v>
      </c>
      <c r="C13" s="50" t="s">
        <v>66</v>
      </c>
      <c r="D13" s="50" t="s">
        <v>67</v>
      </c>
      <c r="E13" s="50" t="s">
        <v>68</v>
      </c>
      <c r="F13" s="50" t="s">
        <v>66</v>
      </c>
      <c r="G13" s="50" t="s">
        <v>69</v>
      </c>
      <c r="H13" s="50"/>
    </row>
    <row r="14" ht="22.5" customHeight="1">
      <c r="A14" s="115" t="s">
        <v>92</v>
      </c>
      <c r="B14" s="116">
        <v>1800.0</v>
      </c>
      <c r="C14" s="116">
        <v>1500.0</v>
      </c>
      <c r="D14" s="116">
        <v>1200.0</v>
      </c>
      <c r="E14" s="116">
        <v>1000.0</v>
      </c>
      <c r="F14" s="116">
        <v>1500.0</v>
      </c>
      <c r="G14" s="116">
        <v>1400.0</v>
      </c>
      <c r="H14" s="11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4" t="str">
        <f>IFERROR(__xludf.DUMMYFUNCTION("IMPORTRANGE(""https://docs.google.com/spreadsheets/d/1vsTcEcugRZXGU84Ng3dXvNCAOD3CAaUTEbnnM7tyUJg/edit?usp=sharing"",""主食一覧!A1"")"),"2. 主食一覧")</f>
        <v>2. 主食一覧</v>
      </c>
      <c r="B1" s="90"/>
      <c r="C1" s="90"/>
      <c r="D1" s="90"/>
      <c r="E1" s="90"/>
      <c r="F1" s="90"/>
      <c r="G1" s="90"/>
      <c r="H1" s="90"/>
    </row>
    <row r="2" ht="22.5" customHeight="1">
      <c r="A2" s="3" t="str">
        <f>IFERROR(__xludf.DUMMYFUNCTION("IMPORTRANGE(""https://docs.google.com/spreadsheets/d/1vsTcEcugRZXGU84Ng3dXvNCAOD3CAaUTEbnnM7tyUJg/edit?usp=sharing"",""主食一覧!A2"")"),"主食名称")</f>
        <v>主食名称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5</v>
      </c>
      <c r="G2" s="5" t="s">
        <v>6</v>
      </c>
      <c r="H2" s="5" t="s">
        <v>7</v>
      </c>
    </row>
    <row r="3" ht="67.5" customHeight="1">
      <c r="A3" s="3" t="str">
        <f>IFERROR(__xludf.DUMMYFUNCTION("IMPORTRANGE(""https://docs.google.com/spreadsheets/d/1vsTcEcugRZXGU84Ng3dXvNCAOD3CAaUTEbnnM7tyUJg/edit?usp=sharing"",""主食一覧!A3"")"),"画像")</f>
        <v>画像</v>
      </c>
      <c r="B3" s="10"/>
      <c r="C3" s="10"/>
      <c r="D3" s="10"/>
      <c r="E3" s="10"/>
      <c r="F3" s="10"/>
      <c r="G3" s="10"/>
      <c r="H3" s="10"/>
    </row>
    <row r="4" ht="45.0" customHeight="1">
      <c r="A4" s="3" t="str">
        <f>IFERROR(__xludf.DUMMYFUNCTION("IMPORTRANGE(""https://docs.google.com/spreadsheets/d/1vsTcEcugRZXGU84Ng3dXvNCAOD3CAaUTEbnnM7tyUJg/edit?usp=sharing"",""主食一覧!A4"")"),"内容")</f>
        <v>内容</v>
      </c>
      <c r="B4" s="14"/>
      <c r="C4" s="14" t="s">
        <v>88</v>
      </c>
      <c r="D4" s="14"/>
      <c r="E4" s="14" t="s">
        <v>89</v>
      </c>
      <c r="F4" s="14" t="s">
        <v>19</v>
      </c>
      <c r="G4" s="14" t="s">
        <v>21</v>
      </c>
      <c r="H4" s="14" t="s">
        <v>90</v>
      </c>
    </row>
    <row r="5" ht="22.5" customHeight="1">
      <c r="A5" s="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7"/>
      <c r="C5" s="107"/>
      <c r="D5" s="107"/>
      <c r="E5" s="107"/>
      <c r="F5" s="107"/>
      <c r="G5" s="107"/>
      <c r="H5" s="10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0"/>
      <c r="C1" s="90"/>
      <c r="D1" s="90"/>
      <c r="E1" s="90"/>
      <c r="F1" s="10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0"/>
      <c r="H1" s="90"/>
    </row>
    <row r="2" ht="30.0" customHeight="1">
      <c r="A2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9" t="str">
        <f>IFERROR(__xludf.DUMMYFUNCTION("IMPORTRANGE(""https://docs.google.com/spreadsheets/d/1vsTcEcugRZXGU84Ng3dXvNCAOD3CAaUTEbnnM7tyUJg/edit?usp=sharing"",""水分とろみの基準・水分ゼリー!E2"")"),"")</f>
        <v/>
      </c>
      <c r="F2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/>
      <c r="H2" s="109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1"/>
      <c r="D3" s="31"/>
      <c r="E3" s="31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/>
      <c r="H3" s="31"/>
    </row>
    <row r="4" ht="22.5" customHeight="1">
      <c r="A4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6" t="s">
        <v>91</v>
      </c>
      <c r="C4" s="36" t="s">
        <v>91</v>
      </c>
      <c r="D4" s="36" t="s">
        <v>91</v>
      </c>
      <c r="E4" s="36" t="s">
        <v>91</v>
      </c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6"/>
      <c r="H4" s="110"/>
    </row>
    <row r="5" ht="22.5" customHeight="1">
      <c r="A5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 t="s">
        <v>91</v>
      </c>
      <c r="C5" s="40" t="s">
        <v>91</v>
      </c>
      <c r="D5" s="40" t="s">
        <v>91</v>
      </c>
      <c r="E5" s="40" t="s">
        <v>91</v>
      </c>
      <c r="F5" s="37" t="s">
        <v>50</v>
      </c>
      <c r="G5" s="40"/>
      <c r="H5" s="42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1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0"/>
      <c r="C1" s="90"/>
      <c r="D1" s="90"/>
      <c r="E1" s="90"/>
      <c r="F1" s="12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0"/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4"/>
      <c r="C2" s="54"/>
      <c r="D2" s="54"/>
      <c r="E2" s="57"/>
      <c r="F2" s="59" t="s">
        <v>74</v>
      </c>
      <c r="G2" s="123"/>
    </row>
    <row r="3" ht="22.5" customHeight="1">
      <c r="A3" s="61"/>
      <c r="B3" s="54"/>
      <c r="C3" s="54"/>
      <c r="D3" s="54"/>
      <c r="E3" s="57"/>
      <c r="F3" s="64"/>
      <c r="G3" s="65"/>
    </row>
    <row r="4" ht="22.5" customHeight="1">
      <c r="A4" s="66"/>
      <c r="B4" s="54"/>
      <c r="C4" s="54"/>
      <c r="D4" s="67"/>
      <c r="E4" s="57"/>
      <c r="F4" s="68"/>
      <c r="G4" s="69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6" t="s">
        <v>72</v>
      </c>
      <c r="B1" s="58"/>
      <c r="C1" s="58" t="s">
        <v>75</v>
      </c>
      <c r="D1" s="58"/>
      <c r="E1" s="58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7.5" customHeight="1"/>
    <row r="3" ht="22.5" customHeight="1">
      <c r="A3" s="70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1"/>
    </row>
    <row r="4" ht="22.5" customHeight="1">
      <c r="A4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4" t="s">
        <v>8</v>
      </c>
      <c r="C4" s="124" t="s">
        <v>10</v>
      </c>
      <c r="D4" s="124" t="s">
        <v>11</v>
      </c>
      <c r="E4" s="124" t="s">
        <v>12</v>
      </c>
      <c r="F4" s="124" t="s">
        <v>13</v>
      </c>
      <c r="G4" s="124" t="s">
        <v>14</v>
      </c>
      <c r="H4" s="124"/>
    </row>
    <row r="5" ht="22.5" customHeight="1">
      <c r="A5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6" t="s">
        <v>20</v>
      </c>
      <c r="C5" s="126" t="s">
        <v>24</v>
      </c>
      <c r="D5" s="126" t="s">
        <v>25</v>
      </c>
      <c r="E5" s="126" t="s">
        <v>26</v>
      </c>
      <c r="F5" s="126" t="s">
        <v>27</v>
      </c>
      <c r="G5" s="126" t="s">
        <v>28</v>
      </c>
      <c r="H5" s="126"/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6" t="s">
        <v>34</v>
      </c>
      <c r="C7" s="126" t="s">
        <v>34</v>
      </c>
      <c r="D7" s="126" t="s">
        <v>35</v>
      </c>
      <c r="E7" s="126" t="s">
        <v>37</v>
      </c>
      <c r="F7" s="126" t="s">
        <v>38</v>
      </c>
      <c r="G7" s="126" t="s">
        <v>39</v>
      </c>
      <c r="H7" s="126"/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6" t="s">
        <v>42</v>
      </c>
      <c r="C9" s="126" t="s">
        <v>43</v>
      </c>
      <c r="D9" s="126" t="s">
        <v>44</v>
      </c>
      <c r="E9" s="126" t="s">
        <v>45</v>
      </c>
      <c r="F9" s="126" t="s">
        <v>46</v>
      </c>
      <c r="G9" s="126" t="s">
        <v>47</v>
      </c>
      <c r="H9" s="126"/>
    </row>
    <row r="10" ht="67.5" customHeight="1">
      <c r="A10" s="38" t="str">
        <f>IFERROR(__xludf.DUMMYFUNCTION("IMPORTRANGE(""https://docs.google.com/spreadsheets/d/1vsTcEcugRZXGU84Ng3dXvNCAOD3CAaUTEbnnM7tyUJg/edit?usp=sharing"",""おかず形態一覧表!A8"")"),"画像")</f>
        <v>画像</v>
      </c>
      <c r="B10" s="39" t="str">
        <f>'おかず形態一覧表'!B8</f>
        <v/>
      </c>
      <c r="C10" s="39" t="str">
        <f>'おかず形態一覧表'!C8</f>
        <v/>
      </c>
      <c r="D10" s="39" t="str">
        <f>'おかず形態一覧表'!D8</f>
        <v/>
      </c>
      <c r="E10" s="39" t="str">
        <f>'おかず形態一覧表'!E8</f>
        <v/>
      </c>
      <c r="F10" s="39" t="str">
        <f>'おかず形態一覧表'!F8</f>
        <v/>
      </c>
      <c r="G10" s="39" t="str">
        <f>'おかず形態一覧表'!G8</f>
        <v/>
      </c>
      <c r="H10" s="39" t="str">
        <f>'おかず形態一覧表'!H8</f>
        <v/>
      </c>
    </row>
    <row r="11" ht="112.5" customHeight="1">
      <c r="A11" s="38" t="str">
        <f>IFERROR(__xludf.DUMMYFUNCTION("IMPORTRANGE(""https://docs.google.com/spreadsheets/d/1vsTcEcugRZXGU84Ng3dXvNCAOD3CAaUTEbnnM7tyUJg/edit?usp=sharing"",""おかず形態一覧表!A9"")"),"内容")</f>
        <v>内容</v>
      </c>
      <c r="B11" s="129" t="s">
        <v>51</v>
      </c>
      <c r="C11" s="129" t="s">
        <v>53</v>
      </c>
      <c r="D11" s="129" t="s">
        <v>54</v>
      </c>
      <c r="E11" s="129" t="s">
        <v>54</v>
      </c>
      <c r="F11" s="129" t="s">
        <v>55</v>
      </c>
      <c r="G11" s="129" t="s">
        <v>56</v>
      </c>
      <c r="H11" s="129"/>
    </row>
    <row r="12" ht="45.0" customHeight="1">
      <c r="A12" s="4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5" t="s">
        <v>57</v>
      </c>
      <c r="C12" s="45" t="s">
        <v>57</v>
      </c>
      <c r="D12" s="45" t="s">
        <v>57</v>
      </c>
      <c r="E12" s="45" t="s">
        <v>59</v>
      </c>
      <c r="F12" s="45" t="s">
        <v>60</v>
      </c>
      <c r="G12" s="45" t="s">
        <v>61</v>
      </c>
      <c r="H12" s="45"/>
    </row>
    <row r="13" ht="45.0" customHeight="1">
      <c r="A13" s="4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5" t="s">
        <v>62</v>
      </c>
      <c r="C13" s="45" t="s">
        <v>62</v>
      </c>
      <c r="D13" s="45" t="s">
        <v>62</v>
      </c>
      <c r="E13" s="45" t="s">
        <v>62</v>
      </c>
      <c r="F13" s="45" t="s">
        <v>62</v>
      </c>
      <c r="G13" s="45" t="s">
        <v>63</v>
      </c>
      <c r="H13" s="45"/>
    </row>
    <row r="14" ht="22.5" customHeight="1">
      <c r="A14" s="4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0"/>
      <c r="C14" s="131"/>
      <c r="D14" s="131"/>
      <c r="E14" s="131"/>
      <c r="F14" s="131" t="s">
        <v>49</v>
      </c>
      <c r="G14" s="131" t="s">
        <v>64</v>
      </c>
      <c r="H14" s="131"/>
    </row>
    <row r="15" ht="22.5" customHeight="1">
      <c r="A15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2" t="s">
        <v>65</v>
      </c>
      <c r="C15" s="132" t="s">
        <v>66</v>
      </c>
      <c r="D15" s="132" t="s">
        <v>67</v>
      </c>
      <c r="E15" s="132" t="s">
        <v>68</v>
      </c>
      <c r="F15" s="132" t="s">
        <v>66</v>
      </c>
      <c r="G15" s="132" t="s">
        <v>69</v>
      </c>
      <c r="H15" s="132"/>
    </row>
    <row r="16" ht="22.5" customHeight="1">
      <c r="A16" s="53"/>
      <c r="B16" s="116">
        <v>1800.0</v>
      </c>
      <c r="C16" s="116">
        <v>1500.0</v>
      </c>
      <c r="D16" s="116">
        <v>1200.0</v>
      </c>
      <c r="E16" s="116">
        <v>1000.0</v>
      </c>
      <c r="F16" s="116">
        <v>1500.0</v>
      </c>
      <c r="G16" s="116">
        <v>1400.0</v>
      </c>
      <c r="H16" s="116"/>
    </row>
    <row r="17" ht="7.5" customHeight="1"/>
    <row r="18" ht="22.5" customHeight="1">
      <c r="A18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9"/>
    </row>
    <row r="19" ht="22.5" customHeight="1">
      <c r="A19" s="3" t="str">
        <f>IFERROR(__xludf.DUMMYFUNCTION("IMPORTRANGE(""https://docs.google.com/spreadsheets/d/1vsTcEcugRZXGU84Ng3dXvNCAOD3CAaUTEbnnM7tyUJg/edit?usp=sharing"",""主食一覧!A2"")"),"主食名称")</f>
        <v>主食名称</v>
      </c>
      <c r="B19" s="5" t="s">
        <v>0</v>
      </c>
      <c r="C19" s="5" t="s">
        <v>1</v>
      </c>
      <c r="D19" s="5" t="s">
        <v>2</v>
      </c>
      <c r="E19" s="5" t="s">
        <v>3</v>
      </c>
      <c r="F19" s="5" t="s">
        <v>5</v>
      </c>
      <c r="G19" s="5" t="s">
        <v>6</v>
      </c>
      <c r="H19" s="5" t="s">
        <v>7</v>
      </c>
    </row>
    <row r="20" ht="67.5" customHeight="1">
      <c r="A20" s="3" t="str">
        <f>IFERROR(__xludf.DUMMYFUNCTION("IMPORTRANGE(""https://docs.google.com/spreadsheets/d/1vsTcEcugRZXGU84Ng3dXvNCAOD3CAaUTEbnnM7tyUJg/edit?usp=sharing"",""主食一覧!A3"")"),"画像")</f>
        <v>画像</v>
      </c>
      <c r="B20" s="10" t="str">
        <f>'主食一覧'!B3</f>
        <v/>
      </c>
      <c r="C20" s="10" t="str">
        <f>'主食一覧'!C3</f>
        <v/>
      </c>
      <c r="D20" s="10" t="str">
        <f>'主食一覧'!D3</f>
        <v/>
      </c>
      <c r="E20" s="10" t="str">
        <f>'主食一覧'!E3</f>
        <v/>
      </c>
      <c r="F20" s="10" t="str">
        <f>'主食一覧'!F3</f>
        <v/>
      </c>
      <c r="G20" s="10" t="str">
        <f>'主食一覧'!G3</f>
        <v/>
      </c>
      <c r="H20" s="10" t="str">
        <f>'主食一覧'!H3</f>
        <v/>
      </c>
    </row>
    <row r="21" ht="45.0" customHeight="1">
      <c r="A21" s="3" t="str">
        <f>IFERROR(__xludf.DUMMYFUNCTION("IMPORTRANGE(""https://docs.google.com/spreadsheets/d/1vsTcEcugRZXGU84Ng3dXvNCAOD3CAaUTEbnnM7tyUJg/edit?usp=sharing"",""主食一覧!A4"")"),"内容")</f>
        <v>内容</v>
      </c>
      <c r="B21" s="137"/>
      <c r="C21" s="137" t="s">
        <v>88</v>
      </c>
      <c r="D21" s="137"/>
      <c r="E21" s="137" t="s">
        <v>89</v>
      </c>
      <c r="F21" s="137" t="s">
        <v>19</v>
      </c>
      <c r="G21" s="137" t="s">
        <v>21</v>
      </c>
      <c r="H21" s="137" t="s">
        <v>90</v>
      </c>
    </row>
    <row r="22" ht="22.5" customHeight="1">
      <c r="A22" s="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7"/>
      <c r="C22" s="107"/>
      <c r="D22" s="107"/>
      <c r="E22" s="107"/>
      <c r="F22" s="107"/>
      <c r="G22" s="107"/>
      <c r="H22" s="107"/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8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8"/>
    </row>
    <row r="25" ht="30.0" customHeight="1">
      <c r="A25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9" t="str">
        <f>IFERROR(__xludf.DUMMYFUNCTION("IMPORTRANGE(""https://docs.google.com/spreadsheets/d/1vsTcEcugRZXGU84Ng3dXvNCAOD3CAaUTEbnnM7tyUJg/edit?usp=sharing"",""水分とろみの基準・水分ゼリー!E2"")"),"")</f>
        <v/>
      </c>
      <c r="F25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/>
      <c r="H25" s="109"/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/>
      <c r="C26" s="31"/>
      <c r="D26" s="31"/>
      <c r="E26" s="31"/>
      <c r="F26" s="32" t="s">
        <v>93</v>
      </c>
      <c r="G26" s="30"/>
      <c r="H26" s="31"/>
    </row>
    <row r="27" ht="22.5" customHeight="1">
      <c r="A27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6"/>
      <c r="C27" s="110"/>
      <c r="D27" s="36"/>
      <c r="E27" s="110"/>
      <c r="F27" s="32" t="s">
        <v>94</v>
      </c>
      <c r="G27" s="36"/>
      <c r="H27" s="110"/>
    </row>
    <row r="28" ht="22.5" customHeight="1">
      <c r="A28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46"/>
      <c r="C28" s="147"/>
      <c r="D28" s="146"/>
      <c r="E28" s="147"/>
      <c r="F28" s="37" t="s">
        <v>50</v>
      </c>
      <c r="G28" s="151"/>
      <c r="H28" s="152"/>
    </row>
    <row r="29" ht="7.5" customHeight="1"/>
    <row r="30" ht="22.5" customHeight="1">
      <c r="A30" s="13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4"/>
      <c r="F30" s="13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6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4"/>
      <c r="C31" s="54"/>
      <c r="D31" s="54"/>
      <c r="E31" s="57"/>
      <c r="F31" s="157" t="s">
        <v>74</v>
      </c>
      <c r="G31" s="159"/>
      <c r="H31" s="140"/>
    </row>
    <row r="32" ht="22.5" customHeight="1">
      <c r="A32" s="61"/>
      <c r="B32" s="54"/>
      <c r="C32" s="54"/>
      <c r="D32" s="54"/>
      <c r="E32" s="67"/>
      <c r="F32" s="64"/>
      <c r="G32" s="142"/>
      <c r="H32" s="65"/>
    </row>
    <row r="33" ht="22.5" customHeight="1">
      <c r="A33" s="66"/>
      <c r="B33" s="54"/>
      <c r="C33" s="54"/>
      <c r="D33" s="67"/>
      <c r="E33" s="67"/>
      <c r="F33" s="68"/>
      <c r="G33" s="143"/>
      <c r="H33" s="69"/>
    </row>
    <row r="34" ht="7.5" customHeight="1"/>
    <row r="35" ht="22.5" customHeight="1">
      <c r="A35" s="144" t="str">
        <f>IFERROR(__xludf.DUMMYFUNCTION("IMPORTRANGE(""https://docs.google.com/spreadsheets/d/1vsTcEcugRZXGU84Ng3dXvNCAOD3CAaUTEbnnM7tyUJg/edit?usp=sharing"",""施設概要!A1"")"),"施設概要")</f>
        <v>施設概要</v>
      </c>
      <c r="B35" s="145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96"/>
      <c r="C36" s="149"/>
      <c r="D36" s="150"/>
      <c r="E36" s="160" t="s">
        <v>9</v>
      </c>
      <c r="F36" s="154"/>
      <c r="G36" s="154"/>
      <c r="H36" s="155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96" t="s">
        <v>15</v>
      </c>
      <c r="C37" s="149"/>
      <c r="D37" s="150"/>
      <c r="E37" s="156"/>
      <c r="H37" s="158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96" t="s">
        <v>23</v>
      </c>
      <c r="C38" s="149"/>
      <c r="D38" s="150"/>
      <c r="E38" s="156"/>
      <c r="H38" s="158"/>
    </row>
    <row r="39" ht="22.5" customHeight="1">
      <c r="A39" s="97" t="str">
        <f>IFERROR(__xludf.DUMMYFUNCTION("IMPORTRANGE(""https://docs.google.com/spreadsheets/d/1vsTcEcugRZXGU84Ng3dXvNCAOD3CAaUTEbnnM7tyUJg/edit?usp=sharing"",""施設概要!A5"")"),"FAX")</f>
        <v>FAX</v>
      </c>
      <c r="B39" s="96" t="s">
        <v>29</v>
      </c>
      <c r="C39" s="149"/>
      <c r="D39" s="150"/>
      <c r="E39" s="156"/>
      <c r="H39" s="158"/>
    </row>
    <row r="40" ht="22.5" customHeight="1">
      <c r="A40" s="99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v>45985.48276637732</v>
      </c>
      <c r="C40" s="149"/>
      <c r="D40" s="150"/>
      <c r="E40" s="162"/>
      <c r="F40" s="163"/>
      <c r="G40" s="163"/>
      <c r="H40" s="164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1" t="s">
        <v>8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/>
    </row>
    <row r="3" ht="18.75" customHeight="1">
      <c r="A3" s="1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8" t="s">
        <v>20</v>
      </c>
      <c r="C3" s="18" t="s">
        <v>24</v>
      </c>
      <c r="D3" s="18" t="s">
        <v>25</v>
      </c>
      <c r="E3" s="18" t="s">
        <v>26</v>
      </c>
      <c r="F3" s="18" t="s">
        <v>27</v>
      </c>
      <c r="G3" s="18" t="s">
        <v>28</v>
      </c>
      <c r="H3" s="18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8"/>
      <c r="C4" s="28"/>
      <c r="D4" s="28"/>
      <c r="E4" s="28"/>
      <c r="F4" s="28"/>
      <c r="G4" s="28"/>
      <c r="H4" s="28"/>
    </row>
    <row r="5" ht="18.75" customHeight="1">
      <c r="A5" s="1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8" t="s">
        <v>34</v>
      </c>
      <c r="C5" s="18" t="s">
        <v>34</v>
      </c>
      <c r="D5" s="18" t="s">
        <v>35</v>
      </c>
      <c r="E5" s="18" t="s">
        <v>37</v>
      </c>
      <c r="F5" s="18" t="s">
        <v>38</v>
      </c>
      <c r="G5" s="18" t="s">
        <v>39</v>
      </c>
      <c r="H5" s="18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8"/>
      <c r="D6" s="28"/>
      <c r="E6" s="28"/>
      <c r="F6" s="28"/>
      <c r="G6" s="28"/>
      <c r="H6" s="28"/>
    </row>
    <row r="7" ht="18.75" customHeight="1">
      <c r="A7" s="1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8" t="s">
        <v>42</v>
      </c>
      <c r="C7" s="18" t="s">
        <v>43</v>
      </c>
      <c r="D7" s="18" t="s">
        <v>44</v>
      </c>
      <c r="E7" s="18" t="s">
        <v>45</v>
      </c>
      <c r="F7" s="18" t="s">
        <v>46</v>
      </c>
      <c r="G7" s="18" t="s">
        <v>47</v>
      </c>
      <c r="H7" s="18"/>
    </row>
    <row r="8" ht="67.5" customHeight="1">
      <c r="A8" s="38" t="str">
        <f>IFERROR(__xludf.DUMMYFUNCTION("IMPORTRANGE(""https://docs.google.com/spreadsheets/d/1vsTcEcugRZXGU84Ng3dXvNCAOD3CAaUTEbnnM7tyUJg/edit?usp=sharing"",""おかず形態一覧表!A8"")"),"画像")</f>
        <v>画像</v>
      </c>
      <c r="B8" s="39"/>
      <c r="C8" s="41"/>
      <c r="D8" s="41"/>
      <c r="E8" s="41"/>
      <c r="F8" s="41"/>
      <c r="G8" s="41"/>
      <c r="H8" s="41"/>
    </row>
    <row r="9" ht="112.5" customHeight="1">
      <c r="A9" s="38" t="str">
        <f>IFERROR(__xludf.DUMMYFUNCTION("IMPORTRANGE(""https://docs.google.com/spreadsheets/d/1vsTcEcugRZXGU84Ng3dXvNCAOD3CAaUTEbnnM7tyUJg/edit?usp=sharing"",""おかず形態一覧表!A9"")"),"内容")</f>
        <v>内容</v>
      </c>
      <c r="B9" s="43" t="s">
        <v>51</v>
      </c>
      <c r="C9" s="43" t="s">
        <v>53</v>
      </c>
      <c r="D9" s="43" t="s">
        <v>54</v>
      </c>
      <c r="E9" s="43" t="s">
        <v>54</v>
      </c>
      <c r="F9" s="43" t="s">
        <v>55</v>
      </c>
      <c r="G9" s="43" t="s">
        <v>56</v>
      </c>
      <c r="H9" s="43"/>
    </row>
    <row r="10" ht="45.0" customHeight="1">
      <c r="A10" s="4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5" t="s">
        <v>57</v>
      </c>
      <c r="C10" s="45" t="s">
        <v>57</v>
      </c>
      <c r="D10" s="45" t="s">
        <v>58</v>
      </c>
      <c r="E10" s="45" t="s">
        <v>59</v>
      </c>
      <c r="F10" s="45" t="s">
        <v>60</v>
      </c>
      <c r="G10" s="45" t="s">
        <v>61</v>
      </c>
      <c r="H10" s="45"/>
    </row>
    <row r="11" ht="45.0" customHeight="1">
      <c r="A11" s="4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5" t="s">
        <v>62</v>
      </c>
      <c r="C11" s="45" t="s">
        <v>62</v>
      </c>
      <c r="D11" s="45" t="s">
        <v>62</v>
      </c>
      <c r="E11" s="45" t="s">
        <v>62</v>
      </c>
      <c r="F11" s="45" t="s">
        <v>62</v>
      </c>
      <c r="G11" s="45" t="s">
        <v>63</v>
      </c>
      <c r="H11" s="45"/>
    </row>
    <row r="12" ht="22.5" customHeight="1">
      <c r="A12" s="4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6"/>
      <c r="C12" s="47"/>
      <c r="D12" s="47"/>
      <c r="E12" s="47"/>
      <c r="F12" s="47" t="s">
        <v>49</v>
      </c>
      <c r="G12" s="47" t="s">
        <v>64</v>
      </c>
      <c r="H12" s="47"/>
    </row>
    <row r="13" ht="22.5" customHeight="1">
      <c r="A13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0" t="s">
        <v>65</v>
      </c>
      <c r="C13" s="50" t="s">
        <v>66</v>
      </c>
      <c r="D13" s="50" t="s">
        <v>67</v>
      </c>
      <c r="E13" s="50" t="s">
        <v>68</v>
      </c>
      <c r="F13" s="50" t="s">
        <v>66</v>
      </c>
      <c r="G13" s="50" t="s">
        <v>69</v>
      </c>
      <c r="H13" s="50"/>
    </row>
    <row r="14" ht="22.5" customHeight="1">
      <c r="A14" s="53"/>
      <c r="B14" s="55">
        <v>1800.0</v>
      </c>
      <c r="C14" s="55">
        <v>1500.0</v>
      </c>
      <c r="D14" s="55">
        <v>1200.0</v>
      </c>
      <c r="E14" s="55">
        <v>1000.0</v>
      </c>
      <c r="F14" s="55">
        <v>1500.0</v>
      </c>
      <c r="G14" s="55">
        <v>1400.0</v>
      </c>
      <c r="H14" s="55"/>
    </row>
  </sheetData>
  <mergeCells count="1">
    <mergeCell ref="A13:A14"/>
  </mergeCells>
  <printOptions gridLines="1" horizontalCentered="1"/>
  <pageMargins bottom="0.75" footer="0.0" header="0.0" left="0.25" right="0.25" top="0.75"/>
  <pageSetup fitToWidth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3" t="str">
        <f>IFERROR(__xludf.DUMMYFUNCTION("IMPORTRANGE(""https://docs.google.com/spreadsheets/d/1vsTcEcugRZXGU84Ng3dXvNCAOD3CAaUTEbnnM7tyUJg/edit?usp=sharing"",""主食一覧!A2"")"),"主食名称")</f>
        <v>主食名称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5</v>
      </c>
      <c r="G2" s="5" t="s">
        <v>6</v>
      </c>
      <c r="H2" s="5" t="s">
        <v>7</v>
      </c>
    </row>
    <row r="3" ht="67.5" customHeight="1">
      <c r="A3" s="3" t="str">
        <f>IFERROR(__xludf.DUMMYFUNCTION("IMPORTRANGE(""https://docs.google.com/spreadsheets/d/1vsTcEcugRZXGU84Ng3dXvNCAOD3CAaUTEbnnM7tyUJg/edit?usp=sharing"",""主食一覧!A3"")"),"画像")</f>
        <v>画像</v>
      </c>
      <c r="B3" s="10"/>
      <c r="C3" s="10"/>
      <c r="D3" s="10"/>
      <c r="E3" s="10"/>
      <c r="F3" s="10"/>
      <c r="G3" s="10"/>
      <c r="H3" s="10"/>
    </row>
    <row r="4" ht="45.0" customHeight="1">
      <c r="A4" s="3" t="str">
        <f>IFERROR(__xludf.DUMMYFUNCTION("IMPORTRANGE(""https://docs.google.com/spreadsheets/d/1vsTcEcugRZXGU84Ng3dXvNCAOD3CAaUTEbnnM7tyUJg/edit?usp=sharing"",""主食一覧!A4"")"),"内容")</f>
        <v>内容</v>
      </c>
      <c r="B4" s="14"/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21</v>
      </c>
      <c r="H4" s="14" t="s">
        <v>22</v>
      </c>
    </row>
    <row r="5" ht="22.5" customHeight="1">
      <c r="A5" s="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0"/>
      <c r="C5" s="20"/>
      <c r="D5" s="20"/>
      <c r="E5" s="20"/>
      <c r="F5" s="20"/>
      <c r="G5" s="20"/>
      <c r="H5" s="20"/>
    </row>
  </sheetData>
  <printOptions gridLines="1" horizontalCentered="1"/>
  <pageMargins bottom="0.75" footer="0.0" header="0.0" left="0.25" right="0.25" top="0.75"/>
  <pageSetup fitToWidth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7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9" t="str">
        <f>IFERROR(__xludf.DUMMYFUNCTION("IMPORTRANGE(""https://docs.google.com/spreadsheets/d/1vsTcEcugRZXGU84Ng3dXvNCAOD3CAaUTEbnnM7tyUJg/edit?usp=sharing"",""水分とろみの基準・水分ゼリー!E2"")"),"")</f>
        <v/>
      </c>
      <c r="F2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6" t="s">
        <v>30</v>
      </c>
      <c r="H2" s="27" t="s">
        <v>31</v>
      </c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 t="s">
        <v>32</v>
      </c>
      <c r="C3" s="31"/>
      <c r="D3" s="30" t="s">
        <v>32</v>
      </c>
      <c r="E3" s="31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33</v>
      </c>
      <c r="H3" s="30" t="s">
        <v>33</v>
      </c>
    </row>
    <row r="4" ht="22.5" customHeight="1">
      <c r="A4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3" t="s">
        <v>36</v>
      </c>
      <c r="C4" s="33"/>
      <c r="D4" s="33" t="s">
        <v>40</v>
      </c>
      <c r="E4" s="35"/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6" t="s">
        <v>41</v>
      </c>
      <c r="H4" s="36" t="s">
        <v>41</v>
      </c>
    </row>
    <row r="5" ht="22.5" customHeight="1">
      <c r="A5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0" t="s">
        <v>48</v>
      </c>
      <c r="C5" s="42"/>
      <c r="D5" s="40" t="s">
        <v>49</v>
      </c>
      <c r="E5" s="42"/>
      <c r="F5" s="37" t="s">
        <v>50</v>
      </c>
      <c r="G5" s="40" t="s">
        <v>52</v>
      </c>
      <c r="H5" s="40" t="s">
        <v>52</v>
      </c>
    </row>
  </sheetData>
  <printOptions gridLines="1" horizontalCentered="1"/>
  <pageMargins bottom="0.75" footer="0.0" header="0.0" left="0.25" right="0.25" top="0.75"/>
  <pageSetup fitToWidth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4" t="s">
        <v>70</v>
      </c>
      <c r="C2" s="54" t="s">
        <v>71</v>
      </c>
      <c r="D2" s="54" t="s">
        <v>73</v>
      </c>
      <c r="E2" s="57"/>
      <c r="F2" s="59" t="s">
        <v>74</v>
      </c>
      <c r="G2" s="60"/>
    </row>
    <row r="3" ht="22.5" customHeight="1">
      <c r="A3" s="61"/>
      <c r="B3" s="54"/>
      <c r="C3" s="54"/>
      <c r="D3" s="54"/>
      <c r="E3" s="57"/>
      <c r="F3" s="64" t="s">
        <v>76</v>
      </c>
      <c r="G3" s="65"/>
    </row>
    <row r="4" ht="22.5" customHeight="1">
      <c r="A4" s="66"/>
      <c r="B4" s="54"/>
      <c r="C4" s="54"/>
      <c r="D4" s="67"/>
      <c r="E4" s="57"/>
      <c r="F4" s="68"/>
      <c r="G4" s="69"/>
    </row>
  </sheetData>
  <mergeCells count="2">
    <mergeCell ref="A2:A4"/>
    <mergeCell ref="F3:G4"/>
  </mergeCells>
  <printOptions gridLines="1" horizontalCentered="1"/>
  <pageMargins bottom="0.75" footer="0.0" header="0.0" left="0.25" right="0.25" top="0.75"/>
  <pageSetup fitToWidth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6" t="s">
        <v>72</v>
      </c>
      <c r="B1" s="58"/>
      <c r="C1" s="58" t="s">
        <v>75</v>
      </c>
      <c r="D1" s="58"/>
      <c r="E1" s="58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7.5" customHeight="1"/>
    <row r="3" ht="22.5" customHeight="1">
      <c r="A3" s="70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1"/>
    </row>
    <row r="4" ht="22.5" customHeight="1">
      <c r="A4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2" t="str">
        <f>'おかず形態一覧表'!B2</f>
        <v>常食</v>
      </c>
      <c r="C4" s="72" t="str">
        <f>'おかず形態一覧表'!C2</f>
        <v>軟菜（７分菜）</v>
      </c>
      <c r="D4" s="72" t="str">
        <f>'おかず形態一覧表'!D2</f>
        <v>五分菜</v>
      </c>
      <c r="E4" s="72" t="str">
        <f>'おかず形態一覧表'!E2</f>
        <v>三分菜</v>
      </c>
      <c r="F4" s="72" t="str">
        <f>'おかず形態一覧表'!F2</f>
        <v>さくら（きざみ）</v>
      </c>
      <c r="G4" s="72" t="str">
        <f>'おかず形態一覧表'!G2</f>
        <v>ミキサー</v>
      </c>
      <c r="H4" s="72" t="str">
        <f>'おかず形態一覧表'!H2</f>
        <v/>
      </c>
    </row>
    <row r="5" ht="22.5" customHeight="1">
      <c r="A5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3" t="str">
        <f>'おかず形態一覧表'!B3</f>
        <v>鶏のカレー風味揚げ</v>
      </c>
      <c r="C5" s="73" t="str">
        <f>'おかず形態一覧表'!C3</f>
        <v>鶏肉カレーソテー</v>
      </c>
      <c r="D5" s="73" t="str">
        <f>'おかず形態一覧表'!D3</f>
        <v>和風ハンバーグ</v>
      </c>
      <c r="E5" s="73" t="str">
        <f>'おかず形態一覧表'!E3</f>
        <v>やわらかチキン</v>
      </c>
      <c r="F5" s="73" t="str">
        <f>'おかず形態一覧表'!F3</f>
        <v>カレー（ひき肉）</v>
      </c>
      <c r="G5" s="73" t="str">
        <f>'おかず形態一覧表'!G3</f>
        <v>カレーペースト</v>
      </c>
      <c r="H5" s="73" t="str">
        <f>'おかず形態一覧表'!H3</f>
        <v/>
      </c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3" t="str">
        <f>'おかず形態一覧表'!B5</f>
        <v>サケ塩焼き</v>
      </c>
      <c r="C7" s="73" t="str">
        <f>'おかず形態一覧表'!C5</f>
        <v>サケ塩焼き</v>
      </c>
      <c r="D7" s="73" t="str">
        <f>'おかず形態一覧表'!D5</f>
        <v>白身ムニエル</v>
      </c>
      <c r="E7" s="73" t="str">
        <f>'おかず形態一覧表'!E5</f>
        <v>白身おろしかけ</v>
      </c>
      <c r="F7" s="73" t="str">
        <f>'おかず形態一覧表'!F5</f>
        <v>サケ照焼ほぐし</v>
      </c>
      <c r="G7" s="73" t="str">
        <f>'おかず形態一覧表'!G5</f>
        <v>サケ照焼きペースト</v>
      </c>
      <c r="H7" s="73" t="str">
        <f>'おかず形態一覧表'!H5</f>
        <v/>
      </c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3" t="str">
        <f>'おかず形態一覧表'!B7</f>
        <v>キンピラゴボウ</v>
      </c>
      <c r="C9" s="73" t="str">
        <f>'おかず形態一覧表'!C7</f>
        <v>ぽてとキンピラ</v>
      </c>
      <c r="D9" s="73" t="str">
        <f>'おかず形態一覧表'!D7</f>
        <v>煮〆盛り合せ</v>
      </c>
      <c r="E9" s="73" t="str">
        <f>'おかず形態一覧表'!E7</f>
        <v>煮〆盛り合せ（きざみ）</v>
      </c>
      <c r="F9" s="73" t="str">
        <f>'おかず形態一覧表'!F7</f>
        <v>なす炒め</v>
      </c>
      <c r="G9" s="73" t="str">
        <f>'おかず形態一覧表'!G7</f>
        <v>なす炒めペースト</v>
      </c>
      <c r="H9" s="73" t="str">
        <f>'おかず形態一覧表'!H7</f>
        <v/>
      </c>
    </row>
    <row r="10" ht="67.5" customHeight="1">
      <c r="A10" s="38" t="str">
        <f>IFERROR(__xludf.DUMMYFUNCTION("IMPORTRANGE(""https://docs.google.com/spreadsheets/d/1vsTcEcugRZXGU84Ng3dXvNCAOD3CAaUTEbnnM7tyUJg/edit?usp=sharing"",""おかず形態一覧表!A8"")"),"画像")</f>
        <v>画像</v>
      </c>
      <c r="B10" s="39" t="str">
        <f>'おかず形態一覧表'!B8</f>
        <v/>
      </c>
      <c r="C10" s="39" t="str">
        <f>'おかず形態一覧表'!C8</f>
        <v/>
      </c>
      <c r="D10" s="39" t="str">
        <f>'おかず形態一覧表'!D8</f>
        <v/>
      </c>
      <c r="E10" s="39" t="str">
        <f>'おかず形態一覧表'!E8</f>
        <v/>
      </c>
      <c r="F10" s="39" t="str">
        <f>'おかず形態一覧表'!F8</f>
        <v/>
      </c>
      <c r="G10" s="39" t="str">
        <f>'おかず形態一覧表'!G8</f>
        <v/>
      </c>
      <c r="H10" s="39" t="str">
        <f>'おかず形態一覧表'!H8</f>
        <v/>
      </c>
    </row>
    <row r="11" ht="112.5" customHeight="1">
      <c r="A11" s="38" t="str">
        <f>IFERROR(__xludf.DUMMYFUNCTION("IMPORTRANGE(""https://docs.google.com/spreadsheets/d/1vsTcEcugRZXGU84Ng3dXvNCAOD3CAaUTEbnnM7tyUJg/edit?usp=sharing"",""おかず形態一覧表!A9"")"),"内容")</f>
        <v>内容</v>
      </c>
      <c r="B11" s="103" t="str">
        <f>'おかず形態一覧表'!B9</f>
        <v>一般的な食事
一口大・きざみ対応可</v>
      </c>
      <c r="C11" s="103" t="str">
        <f>'おかず形態一覧表'!C9</f>
        <v>常食をベース。硬い食材・揚げ物なし。７分菜は麺・パンなし
一口大・きざみ対応可</v>
      </c>
      <c r="D11" s="103" t="str">
        <f>'おかず形態一覧表'!D9</f>
        <v>1Ｗサイクル献立術後食にも対応した消化のよい食事</v>
      </c>
      <c r="E11" s="103" t="str">
        <f>'おかず形態一覧表'!E9</f>
        <v>1Ｗサイクル献立術後食にも対応した消化のよい食事</v>
      </c>
      <c r="F11" s="103" t="str">
        <f>'おかず形態一覧表'!F9</f>
        <v>やわらかい食材を刻む</v>
      </c>
      <c r="G11" s="103" t="str">
        <f>'おかず形態一覧表'!G9</f>
        <v>さくら（刻み食）ベースのペースト食</v>
      </c>
      <c r="H11" s="103" t="str">
        <f>'おかず形態一覧表'!H9</f>
        <v/>
      </c>
    </row>
    <row r="12" ht="45.0" customHeight="1">
      <c r="A12" s="44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105" t="str">
        <f>'おかず形態一覧表'!B10</f>
        <v>通常の大きさ
一口大・刻み対応あり</v>
      </c>
      <c r="C12" s="105" t="str">
        <f>'おかず形態一覧表'!C10</f>
        <v>通常の大きさ
一口大・刻み対応あり</v>
      </c>
      <c r="D12" s="105" t="str">
        <f>'おかず形態一覧表'!D10</f>
        <v>通常の大きさ
～一口大</v>
      </c>
      <c r="E12" s="105" t="str">
        <f>'おかず形態一覧表'!E10</f>
        <v>魚はほぐし
芋はマッシュ
野菜は細かめ</v>
      </c>
      <c r="F12" s="105" t="str">
        <f>'おかず形態一覧表'!F10</f>
        <v>極きざみ</v>
      </c>
      <c r="G12" s="105" t="str">
        <f>'おかず形態一覧表'!G10</f>
        <v>粒のないペースト</v>
      </c>
      <c r="H12" s="105" t="str">
        <f>'おかず形態一覧表'!H10</f>
        <v/>
      </c>
    </row>
    <row r="13" ht="45.0" customHeight="1">
      <c r="A13" s="44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105" t="str">
        <f>'おかず形態一覧表'!B11</f>
        <v>有</v>
      </c>
      <c r="C13" s="105" t="str">
        <f>'おかず形態一覧表'!C11</f>
        <v>有</v>
      </c>
      <c r="D13" s="105" t="str">
        <f>'おかず形態一覧表'!D11</f>
        <v>有</v>
      </c>
      <c r="E13" s="105" t="str">
        <f>'おかず形態一覧表'!E11</f>
        <v>有</v>
      </c>
      <c r="F13" s="105" t="str">
        <f>'おかず形態一覧表'!F11</f>
        <v>有</v>
      </c>
      <c r="G13" s="105" t="str">
        <f>'おかず形態一覧表'!G11</f>
        <v>無</v>
      </c>
      <c r="H13" s="105" t="str">
        <f>'おかず形態一覧表'!H11</f>
        <v/>
      </c>
    </row>
    <row r="14" ht="22.5" customHeight="1">
      <c r="A14" s="44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6" t="str">
        <f>'おかず形態一覧表'!B12</f>
        <v/>
      </c>
      <c r="C14" s="46" t="str">
        <f>'おかず形態一覧表'!C12</f>
        <v/>
      </c>
      <c r="D14" s="46" t="str">
        <f>'おかず形態一覧表'!D12</f>
        <v/>
      </c>
      <c r="E14" s="46" t="str">
        <f>'おかず形態一覧表'!E12</f>
        <v/>
      </c>
      <c r="F14" s="46" t="str">
        <f>'おかず形態一覧表'!F12</f>
        <v>3</v>
      </c>
      <c r="G14" s="46" t="str">
        <f>'おかず形態一覧表'!G12</f>
        <v>2-2</v>
      </c>
      <c r="H14" s="46" t="str">
        <f>'おかず形態一覧表'!H12</f>
        <v/>
      </c>
    </row>
    <row r="15" ht="22.5" customHeight="1">
      <c r="A15" s="4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3" t="str">
        <f>'おかず形態一覧表'!B13</f>
        <v>200</v>
      </c>
      <c r="C15" s="113" t="str">
        <f>'おかず形態一覧表'!C13</f>
        <v>粥330</v>
      </c>
      <c r="D15" s="113" t="str">
        <f>'おかず形態一覧表'!D13</f>
        <v>五分粥300</v>
      </c>
      <c r="E15" s="113" t="str">
        <f>'おかず形態一覧表'!E13</f>
        <v>三分粥200</v>
      </c>
      <c r="F15" s="113" t="str">
        <f>'おかず形態一覧表'!F13</f>
        <v>粥330</v>
      </c>
      <c r="G15" s="113" t="str">
        <f>'おかず形態一覧表'!G13</f>
        <v>ミキサー粥330</v>
      </c>
      <c r="H15" s="113" t="str">
        <f>'おかず形態一覧表'!H13</f>
        <v/>
      </c>
    </row>
    <row r="16" ht="22.5" customHeight="1">
      <c r="A16" s="53"/>
      <c r="B16" s="117">
        <f>'おかず形態一覧表'!B14</f>
        <v>1800</v>
      </c>
      <c r="C16" s="117">
        <f>'おかず形態一覧表'!C14</f>
        <v>1500</v>
      </c>
      <c r="D16" s="117">
        <f>'おかず形態一覧表'!D14</f>
        <v>1200</v>
      </c>
      <c r="E16" s="117">
        <f>'おかず形態一覧表'!E14</f>
        <v>1000</v>
      </c>
      <c r="F16" s="117">
        <f>'おかず形態一覧表'!F14</f>
        <v>1500</v>
      </c>
      <c r="G16" s="117">
        <f>'おかず形態一覧表'!G14</f>
        <v>1400</v>
      </c>
      <c r="H16" s="117" t="str">
        <f>'おかず形態一覧表'!H14</f>
        <v/>
      </c>
    </row>
    <row r="17" ht="7.5" customHeight="1"/>
    <row r="18" ht="22.5" customHeight="1">
      <c r="A18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9"/>
    </row>
    <row r="19" ht="22.5" customHeight="1">
      <c r="A19" s="3" t="str">
        <f>IFERROR(__xludf.DUMMYFUNCTION("IMPORTRANGE(""https://docs.google.com/spreadsheets/d/1vsTcEcugRZXGU84Ng3dXvNCAOD3CAaUTEbnnM7tyUJg/edit?usp=sharing"",""主食一覧!A2"")"),"主食名称")</f>
        <v>主食名称</v>
      </c>
      <c r="B19" s="120" t="str">
        <f>'主食一覧'!B2</f>
        <v>米飯</v>
      </c>
      <c r="C19" s="120" t="str">
        <f>'主食一覧'!C2</f>
        <v>軟飯</v>
      </c>
      <c r="D19" s="120" t="str">
        <f>'主食一覧'!D2</f>
        <v>全粥</v>
      </c>
      <c r="E19" s="120" t="str">
        <f>'主食一覧'!E2</f>
        <v>７分粥</v>
      </c>
      <c r="F19" s="120" t="str">
        <f>'主食一覧'!F2</f>
        <v>５分粥</v>
      </c>
      <c r="G19" s="120" t="str">
        <f>'主食一覧'!G2</f>
        <v>３分粥</v>
      </c>
      <c r="H19" s="120" t="str">
        <f>'主食一覧'!H2</f>
        <v>ミキサー粥</v>
      </c>
    </row>
    <row r="20" ht="67.5" customHeight="1">
      <c r="A20" s="3" t="str">
        <f>IFERROR(__xludf.DUMMYFUNCTION("IMPORTRANGE(""https://docs.google.com/spreadsheets/d/1vsTcEcugRZXGU84Ng3dXvNCAOD3CAaUTEbnnM7tyUJg/edit?usp=sharing"",""主食一覧!A3"")"),"画像")</f>
        <v>画像</v>
      </c>
      <c r="B20" s="10" t="str">
        <f>'主食一覧'!B3</f>
        <v/>
      </c>
      <c r="C20" s="10" t="str">
        <f>'主食一覧'!C3</f>
        <v/>
      </c>
      <c r="D20" s="10" t="str">
        <f>'主食一覧'!D3</f>
        <v/>
      </c>
      <c r="E20" s="10" t="str">
        <f>'主食一覧'!E3</f>
        <v/>
      </c>
      <c r="F20" s="10" t="str">
        <f>'主食一覧'!F3</f>
        <v/>
      </c>
      <c r="G20" s="10" t="str">
        <f>'主食一覧'!G3</f>
        <v/>
      </c>
      <c r="H20" s="10" t="str">
        <f>'主食一覧'!H3</f>
        <v/>
      </c>
    </row>
    <row r="21" ht="45.0" customHeight="1">
      <c r="A21" s="3" t="str">
        <f>IFERROR(__xludf.DUMMYFUNCTION("IMPORTRANGE(""https://docs.google.com/spreadsheets/d/1vsTcEcugRZXGU84Ng3dXvNCAOD3CAaUTEbnnM7tyUJg/edit?usp=sharing"",""主食一覧!A4"")"),"内容")</f>
        <v>内容</v>
      </c>
      <c r="B21" s="125" t="str">
        <f>'主食一覧'!B4</f>
        <v/>
      </c>
      <c r="C21" s="125" t="str">
        <f>'主食一覧'!C4</f>
        <v>米飯より水分が多くやや軟らかい
（米1：水1.8）</v>
      </c>
      <c r="D21" s="125" t="str">
        <f>'主食一覧'!D4</f>
        <v>9分粥（米1：水8）</v>
      </c>
      <c r="E21" s="125" t="str">
        <f>'主食一覧'!E4</f>
        <v>全粥：重湯＝7：3
（ソフティアS0.8％とろみ付き）</v>
      </c>
      <c r="F21" s="125" t="str">
        <f>'主食一覧'!F4</f>
        <v>全粥：重湯＝5：5</v>
      </c>
      <c r="G21" s="125" t="str">
        <f>'主食一覧'!G4</f>
        <v>全粥：重湯＝3：7</v>
      </c>
      <c r="H21" s="125" t="str">
        <f>'主食一覧'!H4</f>
        <v>スベラカーゼﾐｷｻｰ粥
（スベラカーゼ1％）</v>
      </c>
    </row>
    <row r="22" ht="22.5" customHeight="1">
      <c r="A22" s="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7" t="str">
        <f>'主食一覧'!B5</f>
        <v/>
      </c>
      <c r="C22" s="127" t="str">
        <f>'主食一覧'!C5</f>
        <v/>
      </c>
      <c r="D22" s="127" t="str">
        <f>'主食一覧'!D5</f>
        <v/>
      </c>
      <c r="E22" s="127" t="str">
        <f>'主食一覧'!E5</f>
        <v/>
      </c>
      <c r="F22" s="127" t="str">
        <f>'主食一覧'!F5</f>
        <v/>
      </c>
      <c r="G22" s="127" t="str">
        <f>'主食一覧'!G5</f>
        <v/>
      </c>
      <c r="H22" s="127" t="str">
        <f>'主食一覧'!H5</f>
        <v/>
      </c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8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8"/>
    </row>
    <row r="25" ht="30.0" customHeight="1">
      <c r="A25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9" t="str">
        <f>IFERROR(__xludf.DUMMYFUNCTION("IMPORTRANGE(""https://docs.google.com/spreadsheets/d/1vsTcEcugRZXGU84Ng3dXvNCAOD3CAaUTEbnnM7tyUJg/edit?usp=sharing"",""水分とろみの基準・水分ゼリー!E2"")"),"")</f>
        <v/>
      </c>
      <c r="F25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09" t="str">
        <f>'水分とろみの基準・水分ゼリー'!G2</f>
        <v>水分ゼリー100ml、150ml
(薄いりんご味)</v>
      </c>
      <c r="H25" s="109" t="str">
        <f>'水分とろみの基準・水分ゼリー'!H2</f>
        <v>お茶ゼリー
40ml～160ml</v>
      </c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 t="str">
        <f>'水分とろみの基準・水分ゼリー'!B3</f>
        <v>ソフティアS</v>
      </c>
      <c r="C26" s="31" t="str">
        <f>'水分とろみの基準・水分ゼリー'!C3</f>
        <v/>
      </c>
      <c r="D26" s="31" t="str">
        <f>'水分とろみの基準・水分ゼリー'!D3</f>
        <v>ソフティアS</v>
      </c>
      <c r="E26" s="31" t="str">
        <f>'水分とろみの基準・水分ゼリー'!E3</f>
        <v/>
      </c>
      <c r="F26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1" t="str">
        <f>'水分とろみの基準・水分ゼリー'!G3</f>
        <v>ソフティアG</v>
      </c>
      <c r="H26" s="31" t="str">
        <f>'水分とろみの基準・水分ゼリー'!H3</f>
        <v>ソフティアG</v>
      </c>
    </row>
    <row r="27" ht="22.5" customHeight="1">
      <c r="A27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110" t="str">
        <f>'水分とろみの基準・水分ゼリー'!B4</f>
        <v>1g</v>
      </c>
      <c r="C27" s="110" t="str">
        <f>'水分とろみの基準・水分ゼリー'!C4</f>
        <v/>
      </c>
      <c r="D27" s="110" t="str">
        <f>'水分とろみの基準・水分ゼリー'!D4</f>
        <v>2.5g</v>
      </c>
      <c r="E27" s="110" t="str">
        <f>'水分とろみの基準・水分ゼリー'!E4</f>
        <v/>
      </c>
      <c r="F27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110" t="str">
        <f>'水分とろみの基準・水分ゼリー'!G4</f>
        <v>0.75g</v>
      </c>
      <c r="H27" s="110" t="str">
        <f>'水分とろみの基準・水分ゼリー'!H4</f>
        <v>0.75g</v>
      </c>
    </row>
    <row r="28" ht="22.5" customHeight="1">
      <c r="A28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2" t="str">
        <f>'水分とろみの基準・水分ゼリー'!B5</f>
        <v>1</v>
      </c>
      <c r="C28" s="42" t="str">
        <f>'水分とろみの基準・水分ゼリー'!C5</f>
        <v/>
      </c>
      <c r="D28" s="42" t="str">
        <f>'水分とろみの基準・水分ゼリー'!D5</f>
        <v>3</v>
      </c>
      <c r="E28" s="42" t="str">
        <f>'水分とろみの基準・水分ゼリー'!E5</f>
        <v/>
      </c>
      <c r="F28" s="37" t="s">
        <v>50</v>
      </c>
      <c r="G28" s="42" t="str">
        <f>'水分とろみの基準・水分ゼリー'!G5</f>
        <v>1/2</v>
      </c>
      <c r="H28" s="42" t="str">
        <f>'水分とろみの基準・水分ゼリー'!H5</f>
        <v>1/2</v>
      </c>
    </row>
    <row r="29" ht="7.5" customHeight="1"/>
    <row r="30" ht="22.5" customHeight="1">
      <c r="A30" s="13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4"/>
      <c r="F30" s="13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6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7" t="str">
        <f>'濃厚流動食・補助食品'!B2</f>
        <v>アイソカルサポート1.0
300kcal、400kcal</v>
      </c>
      <c r="C31" s="67" t="str">
        <f>'濃厚流動食・補助食品'!C2</f>
        <v>ペプタメンプレビオ
300kcal、400kcal</v>
      </c>
      <c r="D31" s="67" t="str">
        <f>'濃厚流動食・補助食品'!D2</f>
        <v>メイフローＲＨＰ
300kcal、400kcal</v>
      </c>
      <c r="E31" s="57" t="str">
        <f>'濃厚流動食・補助食品'!E2</f>
        <v/>
      </c>
      <c r="F31" s="138" t="str">
        <f>'濃厚流動食・補助食品'!F2</f>
        <v>0j・1j対応：可</v>
      </c>
      <c r="G31" s="139" t="str">
        <f>'濃厚流動食・補助食品'!G2</f>
        <v/>
      </c>
      <c r="H31" s="140"/>
    </row>
    <row r="32" ht="22.5" customHeight="1">
      <c r="A32" s="61"/>
      <c r="B32" s="67" t="str">
        <f>'濃厚流動食・補助食品'!B3</f>
        <v/>
      </c>
      <c r="C32" s="67" t="str">
        <f>'濃厚流動食・補助食品'!C3</f>
        <v/>
      </c>
      <c r="D32" s="67" t="str">
        <f>'濃厚流動食・補助食品'!D3</f>
        <v/>
      </c>
      <c r="E32" s="67" t="str">
        <f>'濃厚流動食・補助食品'!E3</f>
        <v/>
      </c>
      <c r="F32" s="141" t="str">
        <f>'濃厚流動食・補助食品'!F3</f>
        <v>キッセイフルーツゼリー(0ｊ)、ハイカロゼリー、プロッカ(1ｊ)
クリミール、すっきりクリミール　等</v>
      </c>
      <c r="G32" s="142"/>
      <c r="H32" s="65"/>
    </row>
    <row r="33" ht="22.5" customHeight="1">
      <c r="A33" s="66"/>
      <c r="B33" s="67" t="str">
        <f>'濃厚流動食・補助食品'!B4</f>
        <v/>
      </c>
      <c r="C33" s="67" t="str">
        <f>'濃厚流動食・補助食品'!C4</f>
        <v/>
      </c>
      <c r="D33" s="67" t="str">
        <f>'濃厚流動食・補助食品'!D4</f>
        <v/>
      </c>
      <c r="E33" s="67" t="str">
        <f>'濃厚流動食・補助食品'!E4</f>
        <v/>
      </c>
      <c r="F33" s="68"/>
      <c r="G33" s="143"/>
      <c r="H33" s="69"/>
    </row>
    <row r="34" ht="7.5" customHeight="1"/>
    <row r="35" ht="22.5" customHeight="1">
      <c r="A35" s="144" t="str">
        <f>IFERROR(__xludf.DUMMYFUNCTION("IMPORTRANGE(""https://docs.google.com/spreadsheets/d/1vsTcEcugRZXGU84Ng3dXvNCAOD3CAaUTEbnnM7tyUJg/edit?usp=sharing"",""施設概要!A1"")"),"施設概要")</f>
        <v>施設概要</v>
      </c>
      <c r="B35" s="145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48" t="str">
        <f>'施設概要'!B2</f>
        <v>新潟市東区竹尾4丁目13番3号</v>
      </c>
      <c r="C36" s="149"/>
      <c r="D36" s="150"/>
      <c r="E36" s="153" t="str">
        <f>'施設概要'!C2</f>
        <v>木戸病院・亀田郷芦沼会の各診療所・介護・福士事業所が連携し、地域住民の健康づくり活動を行っています。半径2ｋｍに展開する全国でもまれな医療・福祉・介護のネットワークを通し、「地域まるごと健康づくり」「住民幸福度日本一の街づくり」に取り組んでいます。食事は手作りを主体とし、安心安全な提供に努めています。</v>
      </c>
      <c r="F36" s="154"/>
      <c r="G36" s="154"/>
      <c r="H36" s="155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8" t="str">
        <f>'施設概要'!B3</f>
        <v>栄養科</v>
      </c>
      <c r="C37" s="149"/>
      <c r="D37" s="150"/>
      <c r="E37" s="156"/>
      <c r="H37" s="158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48" t="str">
        <f>'施設概要'!B4</f>
        <v>025-273-8360（代）</v>
      </c>
      <c r="C38" s="149"/>
      <c r="D38" s="150"/>
      <c r="E38" s="156"/>
      <c r="H38" s="158"/>
    </row>
    <row r="39" ht="22.5" customHeight="1">
      <c r="A39" s="97" t="str">
        <f>IFERROR(__xludf.DUMMYFUNCTION("IMPORTRANGE(""https://docs.google.com/spreadsheets/d/1vsTcEcugRZXGU84Ng3dXvNCAOD3CAaUTEbnnM7tyUJg/edit?usp=sharing"",""施設概要!A5"")"),"FAX")</f>
        <v>FAX</v>
      </c>
      <c r="B39" s="148" t="str">
        <f>'施設概要'!B5</f>
        <v>025-273-2151（代）</v>
      </c>
      <c r="C39" s="149"/>
      <c r="D39" s="150"/>
      <c r="E39" s="156"/>
      <c r="H39" s="158"/>
    </row>
    <row r="40" ht="22.5" customHeight="1">
      <c r="A40" s="99" t="str">
        <f>IFERROR(__xludf.DUMMYFUNCTION("IMPORTRANGE(""https://docs.google.com/spreadsheets/d/1vsTcEcugRZXGU84Ng3dXvNCAOD3CAaUTEbnnM7tyUJg/edit?usp=sharing"",""施設概要!A6"")"),"更新日")</f>
        <v>更新日</v>
      </c>
      <c r="B40" s="161">
        <f>'施設概要'!B6</f>
        <v>46071.55316</v>
      </c>
      <c r="C40" s="149"/>
      <c r="D40" s="150"/>
      <c r="E40" s="162"/>
      <c r="F40" s="163"/>
      <c r="G40" s="163"/>
      <c r="H40" s="164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4" t="s">
        <v>77</v>
      </c>
      <c r="B1" s="75"/>
      <c r="C1" s="75"/>
      <c r="D1" s="75"/>
    </row>
    <row r="2">
      <c r="A2" s="76" t="s">
        <v>78</v>
      </c>
      <c r="B2" s="77"/>
      <c r="C2" s="78" t="s">
        <v>79</v>
      </c>
      <c r="D2" s="79" t="s">
        <v>80</v>
      </c>
    </row>
    <row r="3">
      <c r="A3" s="80" t="s">
        <v>81</v>
      </c>
      <c r="B3" s="81"/>
      <c r="C3" s="83" t="b">
        <v>0</v>
      </c>
      <c r="D3" s="85"/>
    </row>
    <row r="4">
      <c r="A4" s="82"/>
      <c r="B4" s="82"/>
      <c r="C4" s="82"/>
      <c r="D4" s="82"/>
    </row>
    <row r="5">
      <c r="A5" s="87" t="s">
        <v>83</v>
      </c>
      <c r="B5" s="87" t="s">
        <v>87</v>
      </c>
      <c r="C5" s="82"/>
      <c r="D5" s="82"/>
    </row>
    <row r="6">
      <c r="A6" s="8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2" t="s">
        <v>82</v>
      </c>
      <c r="B1" s="82"/>
    </row>
    <row r="2">
      <c r="A2" s="82" t="s">
        <v>83</v>
      </c>
      <c r="B2" s="82" t="s">
        <v>84</v>
      </c>
    </row>
    <row r="3">
      <c r="A3" s="84">
        <v>46069.72536372685</v>
      </c>
      <c r="B3" s="86" t="s">
        <v>85</v>
      </c>
    </row>
    <row r="4">
      <c r="A4" s="84">
        <v>46071.54699913194</v>
      </c>
      <c r="B4" s="86" t="s">
        <v>86</v>
      </c>
    </row>
    <row r="5">
      <c r="A5" s="84">
        <v>46073.61269033565</v>
      </c>
      <c r="B5" s="86" t="s">
        <v>86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89" t="str">
        <f>IFERROR(__xludf.DUMMYFUNCTION("IMPORTRANGE(""https://docs.google.com/spreadsheets/d/1vsTcEcugRZXGU84Ng3dXvNCAOD3CAaUTEbnnM7tyUJg/edit?usp=sharing"",""施設概要!A1"")"),"施設概要")</f>
        <v>施設概要</v>
      </c>
      <c r="B1" s="90"/>
      <c r="C1" s="90"/>
    </row>
    <row r="2" ht="22.5" customHeight="1">
      <c r="A2" s="91" t="str">
        <f>IFERROR(__xludf.DUMMYFUNCTION("IMPORTRANGE(""https://docs.google.com/spreadsheets/d/1vsTcEcugRZXGU84Ng3dXvNCAOD3CAaUTEbnnM7tyUJg/edit?usp=sharing"",""施設概要!A2"")"),"所在地")</f>
        <v>所在地</v>
      </c>
      <c r="B2" s="92"/>
      <c r="C2" s="93" t="s">
        <v>9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94" t="s">
        <v>15</v>
      </c>
      <c r="C3" s="95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96" t="s">
        <v>23</v>
      </c>
      <c r="C4" s="95"/>
    </row>
    <row r="5" ht="22.5" customHeight="1">
      <c r="A5" s="97" t="str">
        <f>IFERROR(__xludf.DUMMYFUNCTION("IMPORTRANGE(""https://docs.google.com/spreadsheets/d/1vsTcEcugRZXGU84Ng3dXvNCAOD3CAaUTEbnnM7tyUJg/edit?usp=sharing"",""施設概要!A5"")"),"FAX")</f>
        <v>FAX</v>
      </c>
      <c r="B5" s="98" t="s">
        <v>29</v>
      </c>
      <c r="C5" s="95"/>
    </row>
    <row r="6" ht="22.5" customHeight="1">
      <c r="A6" s="99" t="str">
        <f>IFERROR(__xludf.DUMMYFUNCTION("IMPORTRANGE(""https://docs.google.com/spreadsheets/d/1vsTcEcugRZXGU84Ng3dXvNCAOD3CAaUTEbnnM7tyUJg/edit?usp=sharing"",""施設概要!A6"")"),"更新日")</f>
        <v>更新日</v>
      </c>
      <c r="B6" s="100">
        <v>45985.48276637732</v>
      </c>
      <c r="C6" s="101"/>
    </row>
  </sheetData>
  <mergeCells count="1">
    <mergeCell ref="C2:C6"/>
  </mergeCells>
  <drawing r:id="rId1"/>
</worksheet>
</file>