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B6G1msQu5UOI9NhhXlXxBckYMGMAgGGvvzJ76qsmJ+o="/>
    </ext>
  </extLst>
</workbook>
</file>

<file path=xl/sharedStrings.xml><?xml version="1.0" encoding="utf-8"?>
<sst xmlns="http://schemas.openxmlformats.org/spreadsheetml/2006/main" count="43" uniqueCount="40">
  <si>
    <t>State of Wyoming Total Comp Worksheet</t>
  </si>
  <si>
    <t>This is provided for informational purposes only and is not an offer of employment.</t>
  </si>
  <si>
    <r>
      <rPr>
        <rFont val="Calibri"/>
        <color theme="1"/>
        <sz val="11.0"/>
      </rPr>
      <t xml:space="preserve">These figures may vary and are an </t>
    </r>
    <r>
      <rPr>
        <rFont val="Calibri"/>
        <b/>
        <color theme="1"/>
        <sz val="11.0"/>
      </rPr>
      <t>ESTIMATE ONLY.</t>
    </r>
  </si>
  <si>
    <t>Updated 01/20/2023</t>
  </si>
  <si>
    <t>Name</t>
  </si>
  <si>
    <t>Sample Employee</t>
  </si>
  <si>
    <t>Title</t>
  </si>
  <si>
    <t>Sample Title</t>
  </si>
  <si>
    <t>Agency</t>
  </si>
  <si>
    <t>A&amp;I</t>
  </si>
  <si>
    <t>Hourly Rate</t>
  </si>
  <si>
    <t>Hours per Month</t>
  </si>
  <si>
    <t>Longevities</t>
  </si>
  <si>
    <t>Allowances (Ex. Housing, Tool, etc.)</t>
  </si>
  <si>
    <t>Vacation Leave Accrual Hours</t>
  </si>
  <si>
    <t>Sick Leave Accrual Hours</t>
  </si>
  <si>
    <t>Insurance Election - 2022</t>
  </si>
  <si>
    <t>Employee</t>
  </si>
  <si>
    <t>Deferred Comp</t>
  </si>
  <si>
    <t>Yes</t>
  </si>
  <si>
    <t>Retirement Plan</t>
  </si>
  <si>
    <t>Public Employee</t>
  </si>
  <si>
    <t xml:space="preserve">Base Salary </t>
  </si>
  <si>
    <t>Monthly Salary</t>
  </si>
  <si>
    <t>Longevity</t>
  </si>
  <si>
    <t>Monthly Allowances</t>
  </si>
  <si>
    <t>Total</t>
  </si>
  <si>
    <t>Benefits</t>
  </si>
  <si>
    <t>Vacation Earned</t>
  </si>
  <si>
    <t>Sick Earned</t>
  </si>
  <si>
    <t>Paid Holidays (9)</t>
  </si>
  <si>
    <t>Insurance Match - Jan 2022</t>
  </si>
  <si>
    <t>Retirement - Agency (Employee's Share)</t>
  </si>
  <si>
    <t>Retirement - State</t>
  </si>
  <si>
    <t>Social Security (FICA)</t>
  </si>
  <si>
    <t>Medicare (FICA)</t>
  </si>
  <si>
    <t>Unemployment</t>
  </si>
  <si>
    <t xml:space="preserve">Workers' Comp </t>
  </si>
  <si>
    <t>Total Compensation</t>
  </si>
  <si>
    <t>Salary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</si>
</sst>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.0000_);_(&quot;$&quot;* \(#,##0.0000\);_(&quot;$&quot;* &quot;-&quot;??_);_(@_)"/>
    <numFmt numFmtId="165" formatCode="_(&quot;$&quot;* #,##0.00_);_(&quot;$&quot;* \(#,##0.00\);_(&quot;$&quot;* &quot;-&quot;??_);_(@_)"/>
  </numFmts>
  <fonts count="7">
    <font>
      <sz val="11.0"/>
      <color theme="1"/>
      <name val="Calibri"/>
      <scheme val="minor"/>
    </font>
    <font>
      <b/>
      <sz val="18.0"/>
      <color theme="1"/>
      <name val="Calibri"/>
    </font>
    <font>
      <b/>
      <sz val="12.0"/>
      <color theme="1"/>
      <name val="Calibri"/>
    </font>
    <font>
      <sz val="11.0"/>
      <color theme="1"/>
      <name val="Calibri"/>
    </font>
    <font>
      <i/>
      <sz val="11.0"/>
      <color theme="1"/>
      <name val="Calibri"/>
    </font>
    <font>
      <color theme="1"/>
      <name val="Calibri"/>
      <scheme val="minor"/>
    </font>
    <font>
      <b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7CAAC"/>
        <bgColor rgb="FFF7CAAC"/>
      </patternFill>
    </fill>
  </fills>
  <borders count="3">
    <border/>
    <border>
      <left/>
      <right/>
      <top/>
      <bottom/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5" numFmtId="0" xfId="0" applyFont="1"/>
    <xf borderId="1" fillId="2" fontId="3" numFmtId="0" xfId="0" applyBorder="1" applyFill="1" applyFont="1"/>
    <xf borderId="0" fillId="0" fontId="3" numFmtId="0" xfId="0" applyFont="1"/>
    <xf borderId="1" fillId="2" fontId="3" numFmtId="164" xfId="0" applyAlignment="1" applyBorder="1" applyFont="1" applyNumberFormat="1">
      <alignment readingOrder="0"/>
    </xf>
    <xf borderId="1" fillId="2" fontId="3" numFmtId="0" xfId="0" applyAlignment="1" applyBorder="1" applyFont="1">
      <alignment horizontal="right"/>
    </xf>
    <xf borderId="1" fillId="2" fontId="3" numFmtId="0" xfId="0" applyAlignment="1" applyBorder="1" applyFont="1">
      <alignment readingOrder="0"/>
    </xf>
    <xf borderId="1" fillId="2" fontId="3" numFmtId="165" xfId="0" applyBorder="1" applyFont="1" applyNumberFormat="1"/>
    <xf borderId="0" fillId="0" fontId="3" numFmtId="0" xfId="0" applyAlignment="1" applyFont="1">
      <alignment horizontal="right"/>
    </xf>
    <xf borderId="0" fillId="0" fontId="6" numFmtId="0" xfId="0" applyAlignment="1" applyFont="1">
      <alignment horizontal="center"/>
    </xf>
    <xf borderId="0" fillId="0" fontId="3" numFmtId="165" xfId="0" applyFont="1" applyNumberFormat="1"/>
    <xf borderId="2" fillId="0" fontId="6" numFmtId="0" xfId="0" applyAlignment="1" applyBorder="1" applyFont="1">
      <alignment horizontal="left"/>
    </xf>
    <xf borderId="2" fillId="0" fontId="6" numFmtId="165" xfId="0" applyBorder="1" applyFont="1" applyNumberFormat="1"/>
    <xf borderId="0" fillId="0" fontId="3" numFmtId="10" xfId="0" applyFont="1" applyNumberFormat="1"/>
    <xf borderId="0" fillId="0" fontId="6" numFmtId="0" xfId="0" applyAlignment="1" applyFont="1">
      <alignment horizontal="left"/>
    </xf>
    <xf borderId="0" fillId="0" fontId="6" numFmtId="165" xfId="0" applyFont="1" applyNumberFormat="1"/>
    <xf borderId="0" fillId="0" fontId="6" numFmtId="0" xfId="0" applyFont="1"/>
    <xf borderId="0" fillId="0" fontId="3" numFmtId="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view3D>
      <c:rotX val="50"/>
      <c:perspective val="0"/>
    </c:view3D>
    <c:plotArea>
      <c:layout>
        <c:manualLayout>
          <c:xMode val="edge"/>
          <c:yMode val="edge"/>
          <c:x val="0.03558932351703299"/>
          <c:y val="0.02378630347165745"/>
          <c:w val="0.964410676482967"/>
          <c:h val="0.9344554943256406"/>
        </c:manualLayout>
      </c:layout>
      <c:pie3D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chemeClr val="accent3"/>
              </a:solidFill>
            </c:spPr>
          </c:dPt>
          <c:dLbls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Sheet1!$A$41:$A$42</c:f>
            </c:strRef>
          </c:cat>
          <c:val>
            <c:numRef>
              <c:f>Sheet1!$B$41:$B$42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190500</xdr:colOff>
      <xdr:row>42</xdr:row>
      <xdr:rowOff>47625</xdr:rowOff>
    </xdr:from>
    <xdr:ext cx="3810000" cy="923925"/>
    <xdr:graphicFrame>
      <xdr:nvGraphicFramePr>
        <xdr:cNvPr id="150622469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7.43"/>
    <col customWidth="1" min="2" max="3" width="23.71"/>
    <col customWidth="1" min="4" max="26" width="8.71"/>
  </cols>
  <sheetData>
    <row r="1">
      <c r="A1" s="1" t="s">
        <v>0</v>
      </c>
    </row>
    <row r="2">
      <c r="A2" s="2"/>
    </row>
    <row r="3">
      <c r="A3" s="3" t="s">
        <v>1</v>
      </c>
    </row>
    <row r="4">
      <c r="A4" s="3" t="s">
        <v>2</v>
      </c>
    </row>
    <row r="5">
      <c r="A5" s="4" t="s">
        <v>3</v>
      </c>
    </row>
    <row r="7">
      <c r="A7" s="5" t="s">
        <v>4</v>
      </c>
      <c r="B7" s="6" t="s">
        <v>5</v>
      </c>
      <c r="C7" s="7"/>
    </row>
    <row r="8">
      <c r="A8" s="5" t="s">
        <v>6</v>
      </c>
      <c r="B8" s="6" t="s">
        <v>7</v>
      </c>
      <c r="C8" s="7"/>
    </row>
    <row r="9">
      <c r="A9" s="5" t="s">
        <v>8</v>
      </c>
      <c r="B9" s="6" t="s">
        <v>9</v>
      </c>
      <c r="C9" s="7"/>
    </row>
    <row r="10">
      <c r="A10" s="5" t="s">
        <v>10</v>
      </c>
      <c r="B10" s="8">
        <v>0.0</v>
      </c>
    </row>
    <row r="11">
      <c r="A11" s="5" t="s">
        <v>11</v>
      </c>
      <c r="B11" s="9">
        <v>173.3333</v>
      </c>
    </row>
    <row r="12">
      <c r="A12" s="5" t="s">
        <v>12</v>
      </c>
      <c r="B12" s="10">
        <v>0.0</v>
      </c>
    </row>
    <row r="13">
      <c r="A13" s="5" t="s">
        <v>13</v>
      </c>
      <c r="B13" s="11"/>
    </row>
    <row r="14">
      <c r="A14" s="5" t="s">
        <v>14</v>
      </c>
      <c r="B14" s="6">
        <v>8.0</v>
      </c>
    </row>
    <row r="15">
      <c r="A15" s="5" t="s">
        <v>15</v>
      </c>
      <c r="B15" s="6">
        <v>8.0</v>
      </c>
    </row>
    <row r="16">
      <c r="A16" s="5" t="s">
        <v>16</v>
      </c>
      <c r="B16" s="6" t="s">
        <v>17</v>
      </c>
    </row>
    <row r="17">
      <c r="A17" s="5" t="s">
        <v>18</v>
      </c>
      <c r="B17" s="6" t="s">
        <v>19</v>
      </c>
    </row>
    <row r="18">
      <c r="A18" s="5" t="s">
        <v>20</v>
      </c>
      <c r="B18" s="6" t="s">
        <v>21</v>
      </c>
    </row>
    <row r="19">
      <c r="A19" s="7"/>
      <c r="B19" s="12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13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5.75" customHeight="1">
      <c r="A21" s="5" t="s">
        <v>23</v>
      </c>
      <c r="B21" s="14">
        <f>B10*B11</f>
        <v>0</v>
      </c>
      <c r="H21" s="7"/>
    </row>
    <row r="22" ht="15.75" customHeight="1">
      <c r="A22" s="5" t="s">
        <v>24</v>
      </c>
      <c r="B22" s="14">
        <f>B12*40</f>
        <v>0</v>
      </c>
      <c r="H22" s="7"/>
    </row>
    <row r="23" ht="15.75" customHeight="1">
      <c r="A23" s="5" t="s">
        <v>25</v>
      </c>
      <c r="B23" s="14" t="str">
        <f>B13</f>
        <v/>
      </c>
      <c r="H23" s="7"/>
    </row>
    <row r="24" ht="15.75" customHeight="1">
      <c r="A24" s="15" t="s">
        <v>26</v>
      </c>
      <c r="B24" s="16">
        <f>SUM(B21:B23)</f>
        <v>0</v>
      </c>
    </row>
    <row r="25" ht="15.75" customHeight="1">
      <c r="A25" s="7"/>
      <c r="B25" s="14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5.75" customHeight="1">
      <c r="A26" s="13" t="s">
        <v>27</v>
      </c>
    </row>
    <row r="27" ht="15.75" customHeight="1">
      <c r="A27" s="5" t="s">
        <v>28</v>
      </c>
      <c r="B27" s="14">
        <f>B14*B10</f>
        <v>0</v>
      </c>
    </row>
    <row r="28" ht="15.75" customHeight="1">
      <c r="A28" s="5" t="s">
        <v>29</v>
      </c>
      <c r="B28" s="14">
        <f>B15*B10</f>
        <v>0</v>
      </c>
    </row>
    <row r="29" ht="15.75" customHeight="1">
      <c r="A29" s="5" t="s">
        <v>30</v>
      </c>
      <c r="B29" s="14">
        <f>((B10*8)*9)/12</f>
        <v>0</v>
      </c>
    </row>
    <row r="30" ht="15.75" customHeight="1">
      <c r="A30" s="5" t="s">
        <v>31</v>
      </c>
      <c r="B30" s="14">
        <f>IF(B16="Employee",900.19,IF(B16="Employee Plus Children",1369.2,IF(B16="Employee Plus Spouse",1796.03,IF(B16="Family",2057.6,IF(B16="Split",1038.62,0)))))</f>
        <v>900.19</v>
      </c>
    </row>
    <row r="31" ht="15.75" customHeight="1">
      <c r="A31" s="5" t="s">
        <v>18</v>
      </c>
      <c r="B31" s="14">
        <f>IF(B17="Yes",20,0)</f>
        <v>20</v>
      </c>
    </row>
    <row r="32" ht="15.75" customHeight="1">
      <c r="A32" s="5" t="s">
        <v>32</v>
      </c>
      <c r="B32" s="14">
        <f>B21*C32</f>
        <v>0</v>
      </c>
      <c r="C32" s="17">
        <f>IF(B18="Public Employee",0.0557,IF(B18="Firefighter",0.1522,IF(B18="Warden - Patrol - DCI",0.1192,IF(B18="Law Enforcement",0.086,IF(B18="",0,"")))))</f>
        <v>0.0557</v>
      </c>
    </row>
    <row r="33" ht="15.75" customHeight="1">
      <c r="A33" s="5" t="s">
        <v>33</v>
      </c>
      <c r="B33" s="14">
        <f>B21*C33</f>
        <v>0</v>
      </c>
      <c r="C33" s="17">
        <f>IF(B18="Public Employee",0.0937,IF(B18="Firefighter",0.0712,IF(B18="Warden - Patrol - DCI",0.1488,IF(B18="Law Enforcement",0.086,IF(B18="",0,"")))))</f>
        <v>0.0937</v>
      </c>
    </row>
    <row r="34" ht="15.75" customHeight="1">
      <c r="A34" s="5" t="s">
        <v>34</v>
      </c>
      <c r="B34" s="14">
        <f>(((B24+B31)-(IF(B16="Employee",63.45,IF(B16="Employee Plus Children",93.81,IF(B16="Employee Plus Spouse",144.58,IF(B16="Family",177.54,IF(B16="Split",78.59,IF(B16="",0,"")))))))))*C34</f>
        <v>-2.6939</v>
      </c>
      <c r="C34" s="17">
        <v>0.062</v>
      </c>
    </row>
    <row r="35" ht="15.75" customHeight="1">
      <c r="A35" s="5" t="s">
        <v>35</v>
      </c>
      <c r="B35" s="14">
        <f>(((B24+B31)-(IF(B16="Employee",63.45,IF(B16="Employee Plus Children",93.81,IF(B16="Employee Plus Spouse",144.58,IF(B16="Family",177.54,IF(B16="Split",78.59,IF(B16="",0,"")))))))))*C35</f>
        <v>-0.630025</v>
      </c>
      <c r="C35" s="17">
        <v>0.0145</v>
      </c>
    </row>
    <row r="36" ht="15.75" customHeight="1">
      <c r="A36" s="7" t="s">
        <v>36</v>
      </c>
      <c r="B36" s="14">
        <f>B24*C36</f>
        <v>0</v>
      </c>
      <c r="C36" s="17">
        <v>0.005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5.75" customHeight="1">
      <c r="A37" s="7" t="s">
        <v>37</v>
      </c>
      <c r="B37" s="14">
        <f>B24*C37</f>
        <v>0</v>
      </c>
      <c r="C37" s="17">
        <v>0.0225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5.75" customHeight="1">
      <c r="A38" s="15" t="s">
        <v>26</v>
      </c>
      <c r="B38" s="16">
        <f>SUM(B27:B37)</f>
        <v>916.866075</v>
      </c>
    </row>
    <row r="39" ht="15.75" customHeight="1">
      <c r="A39" s="18"/>
      <c r="B39" s="19"/>
    </row>
    <row r="40" ht="15.75" customHeight="1">
      <c r="A40" s="20" t="s">
        <v>38</v>
      </c>
      <c r="B40" s="19">
        <f>SUM(B24+B38)</f>
        <v>916.866075</v>
      </c>
    </row>
    <row r="41" ht="15.75" customHeight="1">
      <c r="A41" s="5" t="s">
        <v>39</v>
      </c>
      <c r="B41" s="21">
        <f>IFERROR(B24/B40,0)</f>
        <v>0</v>
      </c>
    </row>
    <row r="42" ht="15.75" customHeight="1">
      <c r="A42" s="5" t="s">
        <v>27</v>
      </c>
      <c r="B42" s="21">
        <f>IFERROR(B38/B40,0)</f>
        <v>1</v>
      </c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C1"/>
    <mergeCell ref="A2:C2"/>
    <mergeCell ref="A3:C3"/>
    <mergeCell ref="A4:C4"/>
    <mergeCell ref="A5:C5"/>
    <mergeCell ref="A20:B20"/>
    <mergeCell ref="A26:B26"/>
  </mergeCells>
  <dataValidations>
    <dataValidation type="list" allowBlank="1" showInputMessage="1" showErrorMessage="1" prompt="Deferred Comp - Select whether or not contributing at least $20 to the State's 457 plan. " sqref="B17">
      <formula1>"Yes,No"</formula1>
    </dataValidation>
    <dataValidation type="list" allowBlank="1" showInputMessage="1" showErrorMessage="1" prompt="Retirement Plan - Select the eligible retirement plan. " sqref="B18">
      <formula1>"Public Employee,Firefighter,Warden - Patrol - DCI,Law Enforcement"</formula1>
    </dataValidation>
    <dataValidation type="list" allowBlank="1" showInputMessage="1" showErrorMessage="1" prompt="Insurance - Select type of insurance coverage. " sqref="B16">
      <formula1>"Employee,Employee Plus Children,Employee Plus Spouse,Family,Split"</formula1>
    </dataValidation>
  </dataValidations>
  <printOptions/>
  <pageMargins bottom="0.75" footer="0.0" header="0.0" left="0.7" right="0.7" top="0.75"/>
  <pageSetup orientation="portrait"/>
  <headerFooter>
    <oddFooter/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2019-10-07T04:11:03Z</dcterms:created>
  <dc:creator>State of Wyoming</dc:creator>
</cp:coreProperties>
</file>