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<sst xmlns="http://schemas.openxmlformats.org/spreadsheetml/2006/main" count="308" uniqueCount="86">
  <si>
    <t>〒950-0983　新潟市中央区神道寺2-5-1</t>
  </si>
  <si>
    <t>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t>
  </si>
  <si>
    <t>栄養科</t>
  </si>
  <si>
    <t>025-244-5000（代）</t>
  </si>
  <si>
    <t>025-44-0050（代）</t>
  </si>
  <si>
    <t>常食</t>
  </si>
  <si>
    <t>軟菜食</t>
  </si>
  <si>
    <t>軟菜一口大食</t>
  </si>
  <si>
    <t>きざみ食</t>
  </si>
  <si>
    <t>やわらか食</t>
  </si>
  <si>
    <t>ソフト食</t>
  </si>
  <si>
    <t>ペースト食</t>
  </si>
  <si>
    <t>鶏のから揚げ</t>
  </si>
  <si>
    <t>鶏肉の煮込み</t>
  </si>
  <si>
    <t>鶏肉のテリーヌ</t>
  </si>
  <si>
    <t>鮭のムニエル</t>
  </si>
  <si>
    <t>鮭のテリーヌ</t>
  </si>
  <si>
    <t>キャベツの生姜和え</t>
  </si>
  <si>
    <t>栄養強化デザート</t>
  </si>
  <si>
    <t>一般的な食事</t>
  </si>
  <si>
    <t>かたいものや繊維質の多い食品を除き、咀嚼しやすいようにやわらかく調理したもの</t>
  </si>
  <si>
    <t>軟菜食を一口大サイズに切ったもの</t>
  </si>
  <si>
    <t>食材を小さく刻み、やわらかく調理し、とろみをつけて飲み込みやすくしたもの(トロメイクコンパクト)</t>
  </si>
  <si>
    <t>舌で押しつぶせる程度のやわらかさで、ムース状ときざみ状のものを組み合わせている</t>
  </si>
  <si>
    <t>舌で押しつぶせる程度のやわらかさのムース状を中心に、ゼリー状、ペースト状のものを組み合わせている</t>
  </si>
  <si>
    <t>べたつきが少なく、歯や義歯がなくてものどをゆっくりと通過させることができるペースト状のもの(トロメイクコンパクト）</t>
  </si>
  <si>
    <t>通常の大きさ</t>
  </si>
  <si>
    <t>2×2cm</t>
  </si>
  <si>
    <t>0.5～1cm</t>
  </si>
  <si>
    <t>ムース状
0.5～1cmのきざみ</t>
  </si>
  <si>
    <t>ペースト状
ムース状</t>
  </si>
  <si>
    <t>ペースト状</t>
  </si>
  <si>
    <t>歯茎でつぶせる</t>
  </si>
  <si>
    <t>舌でつぶせる</t>
  </si>
  <si>
    <t>噛まなくてよい</t>
  </si>
  <si>
    <t>4</t>
  </si>
  <si>
    <t>3</t>
  </si>
  <si>
    <t>3 / 2-2</t>
  </si>
  <si>
    <t>2-2 / 2-1</t>
  </si>
  <si>
    <t>米飯150</t>
  </si>
  <si>
    <t>全粥200</t>
  </si>
  <si>
    <t>ペースト粥200</t>
  </si>
  <si>
    <t>ペースト粥150</t>
  </si>
  <si>
    <t>米飯</t>
  </si>
  <si>
    <t>全粥</t>
  </si>
  <si>
    <t>七分粥</t>
  </si>
  <si>
    <t>五分粥</t>
  </si>
  <si>
    <t>三分粥</t>
  </si>
  <si>
    <t>ペースト粥</t>
  </si>
  <si>
    <t>通常のごはん</t>
  </si>
  <si>
    <t>水分が多く軟らかい</t>
  </si>
  <si>
    <t>全粥と重湯を7：3の重量比で混ぜたもの</t>
  </si>
  <si>
    <t>全粥と重湯を5：5の重量比で混ぜたもの</t>
  </si>
  <si>
    <t>全粥と重湯を3：7の重量比で混ぜたもの</t>
  </si>
  <si>
    <t>全粥に0.7％のソフティアＵを加え、ミキサーにかけたもの</t>
  </si>
  <si>
    <t>2-1</t>
  </si>
  <si>
    <t>ラクーナ飲むゼリー</t>
  </si>
  <si>
    <t>ソフティアＳ</t>
  </si>
  <si>
    <t>1g</t>
  </si>
  <si>
    <t>2g</t>
  </si>
  <si>
    <t>3g</t>
  </si>
  <si>
    <t>小さじ</t>
  </si>
  <si>
    <t>メイバランスＲＨＰ</t>
  </si>
  <si>
    <t>Ｆ2ライト</t>
  </si>
  <si>
    <t>インスロー</t>
  </si>
  <si>
    <t>Ｏｊ・１ｊ対応：可</t>
  </si>
  <si>
    <t>メイバランス1.5Ｚパック</t>
  </si>
  <si>
    <t>ＰＧソフト</t>
  </si>
  <si>
    <t>ハイネックスイーゲル</t>
  </si>
  <si>
    <t>メイバランスmini、メイバランスソフトゼリー、エンジョイゼリー
カロリーメイトゼリー、アガロリーゼリー、ＭＣＴオイル</t>
  </si>
  <si>
    <t>医療法人新成医会　総合リハビリテーションセンター</t>
  </si>
  <si>
    <t>みどり病院</t>
  </si>
  <si>
    <t>更新記録シート</t>
  </si>
  <si>
    <t>同意の確認</t>
  </si>
  <si>
    <t>チェック</t>
  </si>
  <si>
    <t>↓ 氏名を入力 ↓</t>
  </si>
  <si>
    <t>更新内容について施設長の同意を得ました</t>
  </si>
  <si>
    <t>日時</t>
  </si>
  <si>
    <t>氏名</t>
  </si>
  <si>
    <t>遠山菜穂</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</si>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</sst>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MM/dd"/>
    <numFmt numFmtId="165" formatCode="@ g"/>
    <numFmt numFmtId="166" formatCode="#,##0 &quot;kcal&quot;"/>
    <numFmt numFmtId="167" formatCode="0.0 &quot;g&quot;"/>
    <numFmt numFmtId="168" formatCode="@ 杯"/>
    <numFmt numFmtId="169" formatCode="m/d/yyyy h:mm:ss"/>
    <numFmt numFmtId="170" formatCode="@ &quot;g&quot;"/>
    <numFmt numFmtId="171"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6.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2" numFmtId="0" xfId="0" applyAlignment="1" applyBorder="1" applyFont="1">
      <alignment horizontal="center" readingOrder="0" shrinkToFit="0" vertical="center" wrapText="1"/>
    </xf>
    <xf borderId="20" fillId="0" fontId="12"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2"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3" numFmtId="0" xfId="0" applyAlignment="1" applyBorder="1" applyFont="1">
      <alignment horizontal="left" readingOrder="0" vertical="bottom"/>
    </xf>
    <xf borderId="27" fillId="0" fontId="14" numFmtId="0" xfId="0" applyAlignment="1" applyBorder="1" applyFont="1">
      <alignment horizontal="left" readingOrder="0" vertical="bottom"/>
    </xf>
    <xf borderId="27" fillId="0" fontId="15"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6" numFmtId="0" xfId="0" applyAlignment="1" applyBorder="1" applyFont="1">
      <alignment horizontal="center" shrinkToFit="0" vertical="center" wrapText="1"/>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6" numFmtId="0" xfId="0" applyAlignment="1" applyBorder="1" applyFont="1">
      <alignment shrinkToFit="0" vertical="center" wrapText="1"/>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0"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9.jpg"/><Relationship Id="rId10" Type="http://schemas.openxmlformats.org/officeDocument/2006/relationships/image" Target="../media/image17.jpg"/><Relationship Id="rId13" Type="http://schemas.openxmlformats.org/officeDocument/2006/relationships/image" Target="../media/image5.jpg"/><Relationship Id="rId12" Type="http://schemas.openxmlformats.org/officeDocument/2006/relationships/image" Target="../media/image11.jpg"/><Relationship Id="rId1" Type="http://schemas.openxmlformats.org/officeDocument/2006/relationships/image" Target="../media/image8.jpg"/><Relationship Id="rId2" Type="http://schemas.openxmlformats.org/officeDocument/2006/relationships/image" Target="../media/image6.jpg"/><Relationship Id="rId3" Type="http://schemas.openxmlformats.org/officeDocument/2006/relationships/image" Target="../media/image7.jpg"/><Relationship Id="rId4" Type="http://schemas.openxmlformats.org/officeDocument/2006/relationships/image" Target="../media/image3.jpg"/><Relationship Id="rId9" Type="http://schemas.openxmlformats.org/officeDocument/2006/relationships/image" Target="../media/image18.jpg"/><Relationship Id="rId15" Type="http://schemas.openxmlformats.org/officeDocument/2006/relationships/image" Target="../media/image27.jpg"/><Relationship Id="rId14" Type="http://schemas.openxmlformats.org/officeDocument/2006/relationships/image" Target="../media/image25.jpg"/><Relationship Id="rId5" Type="http://schemas.openxmlformats.org/officeDocument/2006/relationships/image" Target="../media/image14.jpg"/><Relationship Id="rId6" Type="http://schemas.openxmlformats.org/officeDocument/2006/relationships/image" Target="../media/image2.jpg"/><Relationship Id="rId7" Type="http://schemas.openxmlformats.org/officeDocument/2006/relationships/image" Target="../media/image9.jpg"/><Relationship Id="rId8"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4.jpg"/><Relationship Id="rId2" Type="http://schemas.openxmlformats.org/officeDocument/2006/relationships/image" Target="../media/image26.jpg"/><Relationship Id="rId3" Type="http://schemas.openxmlformats.org/officeDocument/2006/relationships/image" Target="../media/image21.jpg"/><Relationship Id="rId4" Type="http://schemas.openxmlformats.org/officeDocument/2006/relationships/image" Target="../media/image23.jpg"/><Relationship Id="rId5" Type="http://schemas.openxmlformats.org/officeDocument/2006/relationships/image" Target="../media/image20.jpg"/><Relationship Id="rId6"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9.jpg"/><Relationship Id="rId10" Type="http://schemas.openxmlformats.org/officeDocument/2006/relationships/image" Target="../media/image17.jpg"/><Relationship Id="rId13" Type="http://schemas.openxmlformats.org/officeDocument/2006/relationships/image" Target="../media/image5.jpg"/><Relationship Id="rId12" Type="http://schemas.openxmlformats.org/officeDocument/2006/relationships/image" Target="../media/image11.jpg"/><Relationship Id="rId1" Type="http://schemas.openxmlformats.org/officeDocument/2006/relationships/image" Target="../media/image8.jpg"/><Relationship Id="rId2" Type="http://schemas.openxmlformats.org/officeDocument/2006/relationships/image" Target="../media/image6.jpg"/><Relationship Id="rId3" Type="http://schemas.openxmlformats.org/officeDocument/2006/relationships/image" Target="../media/image7.jpg"/><Relationship Id="rId4" Type="http://schemas.openxmlformats.org/officeDocument/2006/relationships/image" Target="../media/image3.jpg"/><Relationship Id="rId9" Type="http://schemas.openxmlformats.org/officeDocument/2006/relationships/image" Target="../media/image18.jpg"/><Relationship Id="rId15" Type="http://schemas.openxmlformats.org/officeDocument/2006/relationships/image" Target="../media/image27.jpg"/><Relationship Id="rId14" Type="http://schemas.openxmlformats.org/officeDocument/2006/relationships/image" Target="../media/image25.jpg"/><Relationship Id="rId5" Type="http://schemas.openxmlformats.org/officeDocument/2006/relationships/image" Target="../media/image14.jpg"/><Relationship Id="rId6" Type="http://schemas.openxmlformats.org/officeDocument/2006/relationships/image" Target="../media/image2.jpg"/><Relationship Id="rId7" Type="http://schemas.openxmlformats.org/officeDocument/2006/relationships/image" Target="../media/image9.jpg"/><Relationship Id="rId8"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4.jpg"/><Relationship Id="rId2" Type="http://schemas.openxmlformats.org/officeDocument/2006/relationships/image" Target="../media/image26.jpg"/><Relationship Id="rId3" Type="http://schemas.openxmlformats.org/officeDocument/2006/relationships/image" Target="../media/image21.jpg"/><Relationship Id="rId4" Type="http://schemas.openxmlformats.org/officeDocument/2006/relationships/image" Target="../media/image23.jpg"/><Relationship Id="rId5" Type="http://schemas.openxmlformats.org/officeDocument/2006/relationships/image" Target="../media/image20.jpg"/><Relationship Id="rId6" Type="http://schemas.openxmlformats.org/officeDocument/2006/relationships/image" Target="../media/image2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4.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2.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10.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8.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17.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1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11.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038225" cy="857250"/>
    <xdr:pic>
      <xdr:nvPicPr>
        <xdr:cNvPr id="0" name="image25.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038225" cy="857250"/>
    <xdr:pic>
      <xdr:nvPicPr>
        <xdr:cNvPr id="0" name="image27.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42975" cy="857250"/>
    <xdr:pic>
      <xdr:nvPicPr>
        <xdr:cNvPr id="0" name="image2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942975" cy="857250"/>
    <xdr:pic>
      <xdr:nvPicPr>
        <xdr:cNvPr id="0" name="image2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33450" cy="857250"/>
    <xdr:pic>
      <xdr:nvPicPr>
        <xdr:cNvPr id="0" name="image2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971550" cy="857250"/>
    <xdr:pic>
      <xdr:nvPicPr>
        <xdr:cNvPr id="0" name="image2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2</xdr:row>
      <xdr:rowOff>0</xdr:rowOff>
    </xdr:from>
    <xdr:ext cx="962025" cy="857250"/>
    <xdr:pic>
      <xdr:nvPicPr>
        <xdr:cNvPr id="0" name="image20.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876300" cy="857250"/>
    <xdr:pic>
      <xdr:nvPicPr>
        <xdr:cNvPr id="0" name="image22.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4.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2.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10.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8.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17.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1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11.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038225" cy="857250"/>
    <xdr:pic>
      <xdr:nvPicPr>
        <xdr:cNvPr id="0" name="image25.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038225" cy="857250"/>
    <xdr:pic>
      <xdr:nvPicPr>
        <xdr:cNvPr id="0" name="image27.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42975" cy="857250"/>
    <xdr:pic>
      <xdr:nvPicPr>
        <xdr:cNvPr id="0" name="image2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942975" cy="857250"/>
    <xdr:pic>
      <xdr:nvPicPr>
        <xdr:cNvPr id="0" name="image2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33450" cy="857250"/>
    <xdr:pic>
      <xdr:nvPicPr>
        <xdr:cNvPr id="0" name="image2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971550" cy="857250"/>
    <xdr:pic>
      <xdr:nvPicPr>
        <xdr:cNvPr id="0" name="image2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2</xdr:row>
      <xdr:rowOff>0</xdr:rowOff>
    </xdr:from>
    <xdr:ext cx="962025" cy="857250"/>
    <xdr:pic>
      <xdr:nvPicPr>
        <xdr:cNvPr id="0" name="image20.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876300" cy="857250"/>
    <xdr:pic>
      <xdr:nvPicPr>
        <xdr:cNvPr id="0" name="image22.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46156.72860548611</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18</v>
      </c>
      <c r="H7" s="13" t="s">
        <v>18</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139"/>
      <c r="C12" s="140"/>
      <c r="D12" s="140"/>
      <c r="E12" s="140">
        <v>4.0</v>
      </c>
      <c r="F12" s="140">
        <v>3.0</v>
      </c>
      <c r="G12" s="140" t="s">
        <v>37</v>
      </c>
      <c r="H12" s="140"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141" t="s">
        <v>82</v>
      </c>
      <c r="B14" s="142">
        <v>1800.0</v>
      </c>
      <c r="C14" s="142">
        <v>1800.0</v>
      </c>
      <c r="D14" s="142">
        <v>1800.0</v>
      </c>
      <c r="E14" s="142">
        <v>1400.0</v>
      </c>
      <c r="F14" s="142">
        <v>1400.0</v>
      </c>
      <c r="G14" s="142">
        <v>1400.0</v>
      </c>
      <c r="H14" s="142">
        <v>1200.0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144"/>
    </row>
    <row r="5" ht="22.5" customHeight="1">
      <c r="A5" s="32" t="str">
        <f>IFERROR(__xludf.DUMMYFUNCTION("IMPORTRANGE(""https://docs.google.com/spreadsheets/d/1vsTcEcugRZXGU84Ng3dXvNCAOD3CAaUTEbnnM7tyUJg/edit?usp=sharing"",""主食一覧!A5"")"),"学会分類2021")</f>
        <v>学会分類2021</v>
      </c>
      <c r="B5" s="145"/>
      <c r="C5" s="145" t="s">
        <v>36</v>
      </c>
      <c r="D5" s="145"/>
      <c r="E5" s="145"/>
      <c r="F5" s="145"/>
      <c r="G5" s="145" t="s">
        <v>55</v>
      </c>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56</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57</v>
      </c>
      <c r="C3" s="45" t="s">
        <v>57</v>
      </c>
      <c r="D3" s="45" t="s">
        <v>57</v>
      </c>
      <c r="E3" s="46"/>
      <c r="F3" s="44" t="str">
        <f>IFERROR(__xludf.DUMMYFUNCTION("IMPORTRANGE(""https://docs.google.com/spreadsheets/d/1vsTcEcugRZXGU84Ng3dXvNCAOD3CAaUTEbnnM7tyUJg/edit?usp=sharing"",""水分とろみの基準・水分ゼリー!F3"")"),"とろみ調整食品")</f>
        <v>とろみ調整食品</v>
      </c>
      <c r="G3" s="45"/>
      <c r="H3" s="46"/>
    </row>
    <row r="4" ht="22.5" customHeight="1">
      <c r="A4" s="47" t="str">
        <f>IFERROR(__xludf.DUMMYFUNCTION("IMPORTRANGE(""https://docs.google.com/spreadsheets/d/1vsTcEcugRZXGU84Ng3dXvNCAOD3CAaUTEbnnM7tyUJg/edit?usp=sharing"",""水分とろみの基準・水分ゼリー!A4"")"),"水100mlあたり")</f>
        <v>水100mlあたり</v>
      </c>
      <c r="B4" s="50" t="s">
        <v>58</v>
      </c>
      <c r="C4" s="50" t="s">
        <v>59</v>
      </c>
      <c r="D4" s="50" t="s">
        <v>60</v>
      </c>
      <c r="E4" s="50" t="s">
        <v>83</v>
      </c>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t="s">
        <v>83</v>
      </c>
      <c r="C5" s="53" t="s">
        <v>83</v>
      </c>
      <c r="D5" s="53" t="s">
        <v>83</v>
      </c>
      <c r="E5" s="53" t="s">
        <v>83</v>
      </c>
      <c r="F5" s="52" t="s">
        <v>61</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150"/>
    </row>
    <row r="3" ht="22.5" customHeight="1">
      <c r="A3" s="62"/>
      <c r="B3" s="58" t="s">
        <v>66</v>
      </c>
      <c r="C3" s="58" t="s">
        <v>67</v>
      </c>
      <c r="D3" s="58" t="s">
        <v>68</v>
      </c>
      <c r="E3" s="59"/>
      <c r="F3" s="63" t="s">
        <v>69</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1" t="s">
        <v>5</v>
      </c>
      <c r="C4" s="151" t="s">
        <v>6</v>
      </c>
      <c r="D4" s="151" t="s">
        <v>7</v>
      </c>
      <c r="E4" s="151" t="s">
        <v>8</v>
      </c>
      <c r="F4" s="151" t="s">
        <v>9</v>
      </c>
      <c r="G4" s="151" t="s">
        <v>10</v>
      </c>
      <c r="H4" s="151" t="s">
        <v>11</v>
      </c>
    </row>
    <row r="5" ht="22.5" customHeight="1">
      <c r="A5" s="10" t="str">
        <f>IFERROR(__xludf.DUMMYFUNCTION("IMPORTRANGE(""https://docs.google.com/spreadsheets/d/1vsTcEcugRZXGU84Ng3dXvNCAOD3CAaUTEbnnM7tyUJg/edit?usp=sharing"",""おかず形態一覧表!A3"")"),"肉のおかず")</f>
        <v>肉のおかず</v>
      </c>
      <c r="B5" s="152" t="s">
        <v>12</v>
      </c>
      <c r="C5" s="152" t="s">
        <v>13</v>
      </c>
      <c r="D5" s="152" t="s">
        <v>12</v>
      </c>
      <c r="E5" s="152" t="s">
        <v>13</v>
      </c>
      <c r="F5" s="152" t="s">
        <v>14</v>
      </c>
      <c r="G5" s="152" t="s">
        <v>14</v>
      </c>
      <c r="H5" s="152" t="s">
        <v>14</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2" t="s">
        <v>15</v>
      </c>
      <c r="C7" s="152" t="s">
        <v>15</v>
      </c>
      <c r="D7" s="152" t="s">
        <v>15</v>
      </c>
      <c r="E7" s="152" t="s">
        <v>15</v>
      </c>
      <c r="F7" s="152" t="s">
        <v>16</v>
      </c>
      <c r="G7" s="152" t="s">
        <v>16</v>
      </c>
      <c r="H7" s="152" t="s">
        <v>16</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2" t="s">
        <v>17</v>
      </c>
      <c r="C9" s="152" t="s">
        <v>17</v>
      </c>
      <c r="D9" s="152" t="s">
        <v>17</v>
      </c>
      <c r="E9" s="152" t="s">
        <v>17</v>
      </c>
      <c r="F9" s="152" t="s">
        <v>17</v>
      </c>
      <c r="G9" s="152" t="s">
        <v>18</v>
      </c>
      <c r="H9" s="152" t="s">
        <v>18</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3" t="s">
        <v>19</v>
      </c>
      <c r="C11" s="153" t="s">
        <v>20</v>
      </c>
      <c r="D11" s="153" t="s">
        <v>21</v>
      </c>
      <c r="E11" s="153" t="s">
        <v>22</v>
      </c>
      <c r="F11" s="153" t="s">
        <v>23</v>
      </c>
      <c r="G11" s="153" t="s">
        <v>24</v>
      </c>
      <c r="H11" s="153" t="s">
        <v>25</v>
      </c>
    </row>
    <row r="12" ht="45.0" customHeight="1">
      <c r="A12" s="22" t="str">
        <f>IFERROR(__xludf.DUMMYFUNCTION("IMPORTRANGE(""https://docs.google.com/spreadsheets/d/1vsTcEcugRZXGU84Ng3dXvNCAOD3CAaUTEbnnM7tyUJg/edit?usp=sharing"",""おかず形態一覧表!A10"")"),"大きさ・形状")</f>
        <v>大きさ・形状</v>
      </c>
      <c r="B12" s="23" t="s">
        <v>26</v>
      </c>
      <c r="C12" s="23" t="s">
        <v>26</v>
      </c>
      <c r="D12" s="23" t="s">
        <v>27</v>
      </c>
      <c r="E12" s="23" t="s">
        <v>28</v>
      </c>
      <c r="F12" s="23" t="s">
        <v>29</v>
      </c>
      <c r="G12" s="23" t="s">
        <v>30</v>
      </c>
      <c r="H12" s="23" t="s">
        <v>31</v>
      </c>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32</v>
      </c>
      <c r="F13" s="23" t="s">
        <v>33</v>
      </c>
      <c r="G13" s="23" t="s">
        <v>33</v>
      </c>
      <c r="H13" s="23" t="s">
        <v>34</v>
      </c>
    </row>
    <row r="14" ht="22.5" customHeight="1">
      <c r="A14" s="22" t="str">
        <f>IFERROR(__xludf.DUMMYFUNCTION("IMPORTRANGE(""https://docs.google.com/spreadsheets/d/1vsTcEcugRZXGU84Ng3dXvNCAOD3CAaUTEbnnM7tyUJg/edit?usp=sharing"",""おかず形態一覧表!A12"")"),"学会分類2021")</f>
        <v>学会分類2021</v>
      </c>
      <c r="B14" s="154"/>
      <c r="C14" s="155"/>
      <c r="D14" s="155"/>
      <c r="E14" s="155" t="s">
        <v>35</v>
      </c>
      <c r="F14" s="155" t="s">
        <v>36</v>
      </c>
      <c r="G14" s="155" t="s">
        <v>37</v>
      </c>
      <c r="H14" s="155" t="s">
        <v>38</v>
      </c>
    </row>
    <row r="15" ht="22.5" customHeight="1">
      <c r="A15" s="27" t="str">
        <f>IFERROR(__xludf.DUMMYFUNCTION("IMPORTRANGE(""https://docs.google.com/spreadsheets/d/1vsTcEcugRZXGU84Ng3dXvNCAOD3CAaUTEbnnM7tyUJg/edit?usp=sharing"",""おかず形態一覧表!A13"")"),"栄養量目安")</f>
        <v>栄養量目安</v>
      </c>
      <c r="B15" s="156" t="s">
        <v>39</v>
      </c>
      <c r="C15" s="156" t="s">
        <v>39</v>
      </c>
      <c r="D15" s="156" t="s">
        <v>39</v>
      </c>
      <c r="E15" s="156" t="s">
        <v>40</v>
      </c>
      <c r="F15" s="156" t="s">
        <v>40</v>
      </c>
      <c r="G15" s="156" t="s">
        <v>41</v>
      </c>
      <c r="H15" s="156" t="s">
        <v>42</v>
      </c>
    </row>
    <row r="16" ht="22.5" customHeight="1">
      <c r="A16" s="29"/>
      <c r="B16" s="142">
        <v>1800.0</v>
      </c>
      <c r="C16" s="142">
        <v>1800.0</v>
      </c>
      <c r="D16" s="142">
        <v>1800.0</v>
      </c>
      <c r="E16" s="142">
        <v>1400.0</v>
      </c>
      <c r="F16" s="142">
        <v>1400.0</v>
      </c>
      <c r="G16" s="142">
        <v>1400.0</v>
      </c>
      <c r="H16" s="142">
        <v>1200.0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3" t="s">
        <v>43</v>
      </c>
      <c r="C19" s="33" t="s">
        <v>44</v>
      </c>
      <c r="D19" s="33" t="s">
        <v>45</v>
      </c>
      <c r="E19" s="33" t="s">
        <v>46</v>
      </c>
      <c r="F19" s="33" t="s">
        <v>47</v>
      </c>
      <c r="G19" s="33" t="s">
        <v>48</v>
      </c>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7" t="s">
        <v>49</v>
      </c>
      <c r="C21" s="157" t="s">
        <v>50</v>
      </c>
      <c r="D21" s="157" t="s">
        <v>51</v>
      </c>
      <c r="E21" s="157" t="s">
        <v>52</v>
      </c>
      <c r="F21" s="157" t="s">
        <v>53</v>
      </c>
      <c r="G21" s="157" t="s">
        <v>54</v>
      </c>
      <c r="H21" s="82"/>
    </row>
    <row r="22" ht="22.5" customHeight="1">
      <c r="A22" s="32" t="str">
        <f>IFERROR(__xludf.DUMMYFUNCTION("IMPORTRANGE(""https://docs.google.com/spreadsheets/d/1vsTcEcugRZXGU84Ng3dXvNCAOD3CAaUTEbnnM7tyUJg/edit?usp=sharing"",""主食一覧!A5"")"),"学会分類2021")</f>
        <v>学会分類2021</v>
      </c>
      <c r="B22" s="145"/>
      <c r="C22" s="145" t="s">
        <v>36</v>
      </c>
      <c r="D22" s="145"/>
      <c r="E22" s="145"/>
      <c r="F22" s="145"/>
      <c r="G22" s="145" t="s">
        <v>55</v>
      </c>
      <c r="H22" s="145"/>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56</v>
      </c>
      <c r="H25" s="43"/>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57</v>
      </c>
      <c r="C26" s="45" t="s">
        <v>57</v>
      </c>
      <c r="D26" s="45" t="s">
        <v>57</v>
      </c>
      <c r="E26" s="46"/>
      <c r="F26" s="47" t="s">
        <v>84</v>
      </c>
      <c r="G26" s="45"/>
      <c r="H26" s="46"/>
    </row>
    <row r="27" ht="22.5" customHeight="1">
      <c r="A27" s="47" t="str">
        <f>IFERROR(__xludf.DUMMYFUNCTION("IMPORTRANGE(""https://docs.google.com/spreadsheets/d/1vsTcEcugRZXGU84Ng3dXvNCAOD3CAaUTEbnnM7tyUJg/edit?usp=sharing"",""水分とろみの基準・水分ゼリー!A4"")"),"水100mlあたり")</f>
        <v>水100mlあたり</v>
      </c>
      <c r="B27" s="50" t="s">
        <v>58</v>
      </c>
      <c r="C27" s="50" t="s">
        <v>59</v>
      </c>
      <c r="D27" s="50" t="s">
        <v>60</v>
      </c>
      <c r="E27" s="51"/>
      <c r="F27" s="47" t="s">
        <v>85</v>
      </c>
      <c r="G27" s="50"/>
      <c r="H27" s="51"/>
    </row>
    <row r="28" ht="22.5" customHeight="1">
      <c r="A28" s="52" t="str">
        <f>IFERROR(__xludf.DUMMYFUNCTION("IMPORTRANGE(""https://docs.google.com/spreadsheets/d/1vsTcEcugRZXGU84Ng3dXvNCAOD3CAaUTEbnnM7tyUJg/edit?usp=sharing"",""水分とろみの基準・水分ゼリー!A5"")"),"小さじ")</f>
        <v>小さじ</v>
      </c>
      <c r="B28" s="158"/>
      <c r="C28" s="159"/>
      <c r="D28" s="158"/>
      <c r="E28" s="159"/>
      <c r="F28" s="52" t="s">
        <v>61</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t="s">
        <v>62</v>
      </c>
      <c r="C31" s="58" t="s">
        <v>63</v>
      </c>
      <c r="D31" s="58" t="s">
        <v>64</v>
      </c>
      <c r="E31" s="59"/>
      <c r="F31" s="162" t="s">
        <v>65</v>
      </c>
      <c r="G31" s="163"/>
      <c r="H31" s="92"/>
    </row>
    <row r="32" ht="22.5" customHeight="1">
      <c r="A32" s="62"/>
      <c r="B32" s="58" t="s">
        <v>66</v>
      </c>
      <c r="C32" s="58" t="s">
        <v>67</v>
      </c>
      <c r="D32" s="58" t="s">
        <v>68</v>
      </c>
      <c r="E32" s="66"/>
      <c r="F32" s="63" t="s">
        <v>69</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4"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4" t="s">
        <v>2</v>
      </c>
      <c r="C37" s="99"/>
      <c r="D37" s="100"/>
      <c r="E37" s="104"/>
      <c r="H37" s="105"/>
    </row>
    <row r="38" ht="22.5" customHeight="1">
      <c r="A38" s="2" t="str">
        <f>IFERROR(__xludf.DUMMYFUNCTION("IMPORTRANGE(""https://docs.google.com/spreadsheets/d/1vsTcEcugRZXGU84Ng3dXvNCAOD3CAaUTEbnnM7tyUJg/edit?usp=sharing"",""施設概要!A4"")"),"電話")</f>
        <v>電話</v>
      </c>
      <c r="B38" s="134" t="s">
        <v>3</v>
      </c>
      <c r="C38" s="99"/>
      <c r="D38" s="100"/>
      <c r="E38" s="104"/>
      <c r="H38" s="105"/>
    </row>
    <row r="39" ht="22.5" customHeight="1">
      <c r="A39" s="106" t="str">
        <f>IFERROR(__xludf.DUMMYFUNCTION("IMPORTRANGE(""https://docs.google.com/spreadsheets/d/1vsTcEcugRZXGU84Ng3dXvNCAOD3CAaUTEbnnM7tyUJg/edit?usp=sharing"",""施設概要!A5"")"),"FAX")</f>
        <v>FAX</v>
      </c>
      <c r="B39" s="134"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46156.72860548611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7" t="s">
        <v>18</v>
      </c>
      <c r="H7" s="17" t="s">
        <v>18</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35</v>
      </c>
      <c r="F12" s="26" t="s">
        <v>36</v>
      </c>
      <c r="G12" s="26" t="s">
        <v>37</v>
      </c>
      <c r="H12" s="26"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29"/>
      <c r="B14" s="30">
        <v>1800.0</v>
      </c>
      <c r="C14" s="30">
        <v>1800.0</v>
      </c>
      <c r="D14" s="30">
        <v>1800.0</v>
      </c>
      <c r="E14" s="30">
        <v>1400.0</v>
      </c>
      <c r="F14" s="30">
        <v>1400.0</v>
      </c>
      <c r="G14" s="30">
        <v>1400.0</v>
      </c>
      <c r="H14" s="30">
        <v>1200.0</v>
      </c>
    </row>
  </sheetData>
  <mergeCells count="1">
    <mergeCell ref="A13:A14"/>
  </mergeCell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36"/>
    </row>
    <row r="5" ht="22.5" customHeight="1">
      <c r="A5" s="32" t="str">
        <f>IFERROR(__xludf.DUMMYFUNCTION("IMPORTRANGE(""https://docs.google.com/spreadsheets/d/1vsTcEcugRZXGU84Ng3dXvNCAOD3CAaUTEbnnM7tyUJg/edit?usp=sharing"",""主食一覧!A5"")"),"学会分類2021")</f>
        <v>学会分類2021</v>
      </c>
      <c r="B5" s="37"/>
      <c r="C5" s="37" t="s">
        <v>36</v>
      </c>
      <c r="D5" s="37"/>
      <c r="E5" s="37"/>
      <c r="F5" s="37"/>
      <c r="G5" s="37" t="s">
        <v>55</v>
      </c>
      <c r="H5" s="37"/>
    </row>
  </sheetData>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56</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57</v>
      </c>
      <c r="C3" s="45" t="s">
        <v>57</v>
      </c>
      <c r="D3" s="45" t="s">
        <v>57</v>
      </c>
      <c r="E3" s="46"/>
      <c r="F3" s="44" t="str">
        <f>IFERROR(__xludf.DUMMYFUNCTION("IMPORTRANGE(""https://docs.google.com/spreadsheets/d/1vsTcEcugRZXGU84Ng3dXvNCAOD3CAaUTEbnnM7tyUJg/edit?usp=sharing"",""水分とろみの基準・水分ゼリー!F3"")"),"とろみ調整食品")</f>
        <v>とろみ調整食品</v>
      </c>
      <c r="G3" s="45"/>
      <c r="H3" s="46"/>
    </row>
    <row r="4" ht="22.5" customHeight="1">
      <c r="A4" s="47" t="str">
        <f>IFERROR(__xludf.DUMMYFUNCTION("IMPORTRANGE(""https://docs.google.com/spreadsheets/d/1vsTcEcugRZXGU84Ng3dXvNCAOD3CAaUTEbnnM7tyUJg/edit?usp=sharing"",""水分とろみの基準・水分ゼリー!A4"")"),"水100mlあたり")</f>
        <v>水100mlあたり</v>
      </c>
      <c r="B4" s="48" t="s">
        <v>58</v>
      </c>
      <c r="C4" s="48" t="s">
        <v>59</v>
      </c>
      <c r="D4" s="48" t="s">
        <v>60</v>
      </c>
      <c r="E4" s="49"/>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c r="C5" s="54"/>
      <c r="D5" s="53"/>
      <c r="E5" s="54"/>
      <c r="F5" s="52" t="s">
        <v>61</v>
      </c>
      <c r="G5" s="53"/>
      <c r="H5" s="54"/>
    </row>
  </sheetData>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61"/>
    </row>
    <row r="3" ht="22.5" customHeight="1">
      <c r="A3" s="62"/>
      <c r="B3" s="58" t="s">
        <v>66</v>
      </c>
      <c r="C3" s="58" t="s">
        <v>67</v>
      </c>
      <c r="D3" s="58" t="s">
        <v>68</v>
      </c>
      <c r="E3" s="59"/>
      <c r="F3" s="63" t="s">
        <v>69</v>
      </c>
      <c r="G3" s="64"/>
    </row>
    <row r="4" ht="22.5" customHeight="1">
      <c r="A4" s="65"/>
      <c r="B4" s="58"/>
      <c r="C4" s="58"/>
      <c r="D4" s="66"/>
      <c r="E4" s="59"/>
      <c r="F4" s="67"/>
      <c r="G4" s="68"/>
    </row>
  </sheetData>
  <mergeCells count="2">
    <mergeCell ref="A2:A4"/>
    <mergeCell ref="F3:G4"/>
  </mergeCells>
  <printOptions gridLines="1" horizontalCentered="1"/>
  <pageMargins bottom="0.75" footer="0.0" header="0.0" left="0.7" right="0.7" top="0.75"/>
  <pageSetup fitToHeight="0" paperSize="9"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軟菜一口大食</v>
      </c>
      <c r="E4" s="75" t="str">
        <f>'おかず形態一覧表'!E2</f>
        <v>きざみ食</v>
      </c>
      <c r="F4" s="75" t="str">
        <f>'おかず形態一覧表'!F2</f>
        <v>やわらか食</v>
      </c>
      <c r="G4" s="75" t="str">
        <f>'おかず形態一覧表'!G2</f>
        <v>ソフト食</v>
      </c>
      <c r="H4" s="75" t="str">
        <f>'おかず形態一覧表'!H2</f>
        <v>ペースト食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鶏のから揚げ</v>
      </c>
      <c r="C5" s="76" t="str">
        <f>'おかず形態一覧表'!C3</f>
        <v>鶏肉の煮込み</v>
      </c>
      <c r="D5" s="76" t="str">
        <f>'おかず形態一覧表'!D3</f>
        <v>鶏のから揚げ</v>
      </c>
      <c r="E5" s="76" t="str">
        <f>'おかず形態一覧表'!E3</f>
        <v>鶏肉の煮込み</v>
      </c>
      <c r="F5" s="76" t="str">
        <f>'おかず形態一覧表'!F3</f>
        <v>鶏肉のテリーヌ</v>
      </c>
      <c r="G5" s="76" t="str">
        <f>'おかず形態一覧表'!G3</f>
        <v>鶏肉のテリーヌ</v>
      </c>
      <c r="H5" s="76" t="str">
        <f>'おかず形態一覧表'!H3</f>
        <v>鶏肉のテリーヌ</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鮭のムニエル</v>
      </c>
      <c r="C7" s="76" t="str">
        <f>'おかず形態一覧表'!C5</f>
        <v>鮭のムニエル</v>
      </c>
      <c r="D7" s="76" t="str">
        <f>'おかず形態一覧表'!D5</f>
        <v>鮭のムニエル</v>
      </c>
      <c r="E7" s="76" t="str">
        <f>'おかず形態一覧表'!E5</f>
        <v>鮭のムニエル</v>
      </c>
      <c r="F7" s="76" t="str">
        <f>'おかず形態一覧表'!F5</f>
        <v>鮭のテリーヌ</v>
      </c>
      <c r="G7" s="76" t="str">
        <f>'おかず形態一覧表'!G5</f>
        <v>鮭のテリーヌ</v>
      </c>
      <c r="H7" s="76" t="str">
        <f>'おかず形態一覧表'!H5</f>
        <v>鮭のテリーヌ</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キャベツの生姜和え</v>
      </c>
      <c r="C9" s="76" t="str">
        <f>'おかず形態一覧表'!C7</f>
        <v>キャベツの生姜和え</v>
      </c>
      <c r="D9" s="76" t="str">
        <f>'おかず形態一覧表'!D7</f>
        <v>キャベツの生姜和え</v>
      </c>
      <c r="E9" s="76" t="str">
        <f>'おかず形態一覧表'!E7</f>
        <v>キャベツの生姜和え</v>
      </c>
      <c r="F9" s="76" t="str">
        <f>'おかず形態一覧表'!F7</f>
        <v>キャベツの生姜和え</v>
      </c>
      <c r="G9" s="76" t="str">
        <f>'おかず形態一覧表'!G7</f>
        <v>栄養強化デザート</v>
      </c>
      <c r="H9" s="76" t="str">
        <f>'おかず形態一覧表'!H7</f>
        <v>栄養強化デザート</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かたいものや繊維質の多い食品を除き、咀嚼しやすいようにやわらかく調理したもの</v>
      </c>
      <c r="D11" s="77" t="str">
        <f>'おかず形態一覧表'!D9</f>
        <v>軟菜食を一口大サイズに切ったもの</v>
      </c>
      <c r="E11" s="77" t="str">
        <f>'おかず形態一覧表'!E9</f>
        <v>食材を小さく刻み、やわらかく調理し、とろみをつけて飲み込みやすくしたもの(トロメイクコンパクト)</v>
      </c>
      <c r="F11" s="77" t="str">
        <f>'おかず形態一覧表'!F9</f>
        <v>舌で押しつぶせる程度のやわらかさで、ムース状ときざみ状のものを組み合わせている</v>
      </c>
      <c r="G11" s="77" t="str">
        <f>'おかず形態一覧表'!G9</f>
        <v>舌で押しつぶせる程度のやわらかさのムース状を中心に、ゼリー状、ペースト状のものを組み合わせている</v>
      </c>
      <c r="H11" s="77" t="str">
        <f>'おかず形態一覧表'!H9</f>
        <v>べたつきが少なく、歯や義歯がなくてものどをゆっくりと通過させることができるペースト状のもの(トロメイクコンパクト）</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v>
      </c>
      <c r="C12" s="24" t="str">
        <f>'おかず形態一覧表'!C10</f>
        <v>通常の大きさ</v>
      </c>
      <c r="D12" s="24" t="str">
        <f>'おかず形態一覧表'!D10</f>
        <v>2×2cm</v>
      </c>
      <c r="E12" s="24" t="str">
        <f>'おかず形態一覧表'!E10</f>
        <v>0.5～1cm</v>
      </c>
      <c r="F12" s="24" t="str">
        <f>'おかず形態一覧表'!F10</f>
        <v>ムース状
0.5～1cmのきざみ</v>
      </c>
      <c r="G12" s="24" t="str">
        <f>'おかず形態一覧表'!G10</f>
        <v>ペースト状
ムース状</v>
      </c>
      <c r="H12" s="24" t="str">
        <f>'おかず形態一覧表'!H10</f>
        <v>ペースト状</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舌でつぶせる</v>
      </c>
      <c r="H13" s="24" t="str">
        <f>'おかず形態一覧表'!H11</f>
        <v>噛まなくてよい</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3 / 2-2</v>
      </c>
      <c r="H14" s="25" t="str">
        <f>'おかず形態一覧表'!H12</f>
        <v>2-2 / 2-1</v>
      </c>
    </row>
    <row r="15" ht="22.5" customHeight="1">
      <c r="A15" s="27" t="str">
        <f>IFERROR(__xludf.DUMMYFUNCTION("IMPORTRANGE(""https://docs.google.com/spreadsheets/d/1vsTcEcugRZXGU84Ng3dXvNCAOD3CAaUTEbnnM7tyUJg/edit?usp=sharing"",""おかず形態一覧表!A13"")"),"栄養量目安")</f>
        <v>栄養量目安</v>
      </c>
      <c r="B15" s="78" t="str">
        <f>'おかず形態一覧表'!B13</f>
        <v>米飯150</v>
      </c>
      <c r="C15" s="78" t="str">
        <f>'おかず形態一覧表'!C13</f>
        <v>米飯150</v>
      </c>
      <c r="D15" s="78" t="str">
        <f>'おかず形態一覧表'!D13</f>
        <v>米飯150</v>
      </c>
      <c r="E15" s="78" t="str">
        <f>'おかず形態一覧表'!E13</f>
        <v>全粥200</v>
      </c>
      <c r="F15" s="78" t="str">
        <f>'おかず形態一覧表'!F13</f>
        <v>全粥200</v>
      </c>
      <c r="G15" s="78" t="str">
        <f>'おかず形態一覧表'!G13</f>
        <v>ペースト粥200</v>
      </c>
      <c r="H15" s="78" t="str">
        <f>'おかず形態一覧表'!H13</f>
        <v>ペースト粥150</v>
      </c>
    </row>
    <row r="16" ht="22.5" customHeight="1">
      <c r="A16" s="29"/>
      <c r="B16" s="79">
        <f>'おかず形態一覧表'!B14</f>
        <v>1800</v>
      </c>
      <c r="C16" s="79">
        <f>'おかず形態一覧表'!C14</f>
        <v>1800</v>
      </c>
      <c r="D16" s="79">
        <f>'おかず形態一覧表'!D14</f>
        <v>1800</v>
      </c>
      <c r="E16" s="79">
        <f>'おかず形態一覧表'!E14</f>
        <v>1400</v>
      </c>
      <c r="F16" s="79">
        <f>'おかず形態一覧表'!F14</f>
        <v>1400</v>
      </c>
      <c r="G16" s="79">
        <f>'おかず形態一覧表'!G14</f>
        <v>1400</v>
      </c>
      <c r="H16" s="79">
        <f>'おかず形態一覧表'!H14</f>
        <v>1200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七分粥</v>
      </c>
      <c r="E19" s="34" t="str">
        <f>'主食一覧'!E2</f>
        <v>五分粥</v>
      </c>
      <c r="F19" s="34" t="str">
        <f>'主食一覧'!F2</f>
        <v>三分粥</v>
      </c>
      <c r="G19" s="34" t="str">
        <f>'主食一覧'!G2</f>
        <v>ペースト粥</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2" t="str">
        <f>'主食一覧'!B4</f>
        <v>通常のごはん</v>
      </c>
      <c r="C21" s="82" t="str">
        <f>'主食一覧'!C4</f>
        <v>水分が多く軟らかい</v>
      </c>
      <c r="D21" s="82" t="str">
        <f>'主食一覧'!D4</f>
        <v>全粥と重湯を7：3の重量比で混ぜたもの</v>
      </c>
      <c r="E21" s="82" t="str">
        <f>'主食一覧'!E4</f>
        <v>全粥と重湯を5：5の重量比で混ぜたもの</v>
      </c>
      <c r="F21" s="82" t="str">
        <f>'主食一覧'!F4</f>
        <v>全粥と重湯を3：7の重量比で混ぜたもの</v>
      </c>
      <c r="G21" s="82" t="str">
        <f>'主食一覧'!G4</f>
        <v>全粥に0.7％のソフティアＵを加え、ミキサーにかけたもの</v>
      </c>
      <c r="H21" s="82" t="str">
        <f>'主食一覧'!H4</f>
        <v/>
      </c>
    </row>
    <row r="22" ht="22.5" customHeight="1">
      <c r="A22" s="32" t="str">
        <f>IFERROR(__xludf.DUMMYFUNCTION("IMPORTRANGE(""https://docs.google.com/spreadsheets/d/1vsTcEcugRZXGU84Ng3dXvNCAOD3CAaUTEbnnM7tyUJg/edit?usp=sharing"",""主食一覧!A5"")"),"学会分類2021")</f>
        <v>学会分類2021</v>
      </c>
      <c r="B22" s="83" t="str">
        <f>'主食一覧'!B5</f>
        <v/>
      </c>
      <c r="C22" s="83" t="str">
        <f>'主食一覧'!C5</f>
        <v>3</v>
      </c>
      <c r="D22" s="83" t="str">
        <f>'主食一覧'!D5</f>
        <v/>
      </c>
      <c r="E22" s="83" t="str">
        <f>'主食一覧'!E5</f>
        <v/>
      </c>
      <c r="F22" s="83" t="str">
        <f>'主食一覧'!F5</f>
        <v/>
      </c>
      <c r="G22" s="83" t="str">
        <f>'主食一覧'!G5</f>
        <v>2-1</v>
      </c>
      <c r="H22" s="83"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85" t="str">
        <f>'水分とろみの基準・水分ゼリー'!G2</f>
        <v>ラクーナ飲むゼリー</v>
      </c>
      <c r="H25" s="85" t="str">
        <f>'水分とろみの基準・水分ゼリー'!H2</f>
        <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ソフティアＳ</v>
      </c>
      <c r="C26" s="46" t="str">
        <f>'水分とろみの基準・水分ゼリー'!C3</f>
        <v>ソフティアＳ</v>
      </c>
      <c r="D26" s="46" t="str">
        <f>'水分とろみの基準・水分ゼリー'!D3</f>
        <v>ソフティアＳ</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
      </c>
      <c r="H26" s="46" t="str">
        <f>'水分とろみの基準・水分ゼリー'!H3</f>
        <v/>
      </c>
    </row>
    <row r="27" ht="22.5" customHeight="1">
      <c r="A27" s="47" t="str">
        <f>IFERROR(__xludf.DUMMYFUNCTION("IMPORTRANGE(""https://docs.google.com/spreadsheets/d/1vsTcEcugRZXGU84Ng3dXvNCAOD3CAaUTEbnnM7tyUJg/edit?usp=sharing"",""水分とろみの基準・水分ゼリー!A4"")"),"水100mlあたり")</f>
        <v>水100mlあたり</v>
      </c>
      <c r="B27" s="51" t="str">
        <f>'水分とろみの基準・水分ゼリー'!B4</f>
        <v>1g</v>
      </c>
      <c r="C27" s="51" t="str">
        <f>'水分とろみの基準・水分ゼリー'!C4</f>
        <v>2g</v>
      </c>
      <c r="D27" s="51" t="str">
        <f>'水分とろみの基準・水分ゼリー'!D4</f>
        <v>3g</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
      </c>
      <c r="C28" s="54" t="str">
        <f>'水分とろみの基準・水分ゼリー'!C5</f>
        <v/>
      </c>
      <c r="D28" s="54" t="str">
        <f>'水分とろみの基準・水分ゼリー'!D5</f>
        <v/>
      </c>
      <c r="E28" s="54" t="str">
        <f>'水分とろみの基準・水分ゼリー'!E5</f>
        <v/>
      </c>
      <c r="F28" s="52" t="s">
        <v>61</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メイバランスＲＨＰ</v>
      </c>
      <c r="C31" s="66" t="str">
        <f>'濃厚流動食・補助食品'!C2</f>
        <v>Ｆ2ライト</v>
      </c>
      <c r="D31" s="66" t="str">
        <f>'濃厚流動食・補助食品'!D2</f>
        <v>インスロー</v>
      </c>
      <c r="E31" s="59" t="str">
        <f>'濃厚流動食・補助食品'!E2</f>
        <v/>
      </c>
      <c r="F31" s="90" t="str">
        <f>'濃厚流動食・補助食品'!F2</f>
        <v>Ｏｊ・１ｊ対応：可</v>
      </c>
      <c r="G31" s="91" t="str">
        <f>'濃厚流動食・補助食品'!G2</f>
        <v/>
      </c>
      <c r="H31" s="92"/>
    </row>
    <row r="32" ht="22.5" customHeight="1">
      <c r="A32" s="62"/>
      <c r="B32" s="66" t="str">
        <f>'濃厚流動食・補助食品'!B3</f>
        <v>メイバランス1.5Ｚパック</v>
      </c>
      <c r="C32" s="66" t="str">
        <f>'濃厚流動食・補助食品'!C3</f>
        <v>ＰＧソフト</v>
      </c>
      <c r="D32" s="66" t="str">
        <f>'濃厚流動食・補助食品'!D3</f>
        <v>ハイネックスイーゲル</v>
      </c>
      <c r="E32" s="66" t="str">
        <f>'濃厚流動食・補助食品'!E3</f>
        <v/>
      </c>
      <c r="F32" s="93" t="str">
        <f>'濃厚流動食・補助食品'!F3</f>
        <v>メイバランスmini、メイバランスソフトゼリー、エンジョイゼリー
カロリーメイトゼリー、アガロリーゼリー、ＭＣＴオイル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〒950-0983　新潟市中央区神道寺2-5-1</v>
      </c>
      <c r="C36" s="99"/>
      <c r="D36" s="100"/>
      <c r="E36" s="101" t="str">
        <f>'施設概要'!C2</f>
        <v>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025-244-5000（代）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025-44-0050（代）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46156.72861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72</v>
      </c>
      <c r="B1" s="113"/>
      <c r="C1" s="113"/>
      <c r="D1" s="113"/>
    </row>
    <row r="2">
      <c r="A2" s="114" t="s">
        <v>73</v>
      </c>
      <c r="B2" s="115"/>
      <c r="C2" s="116" t="s">
        <v>74</v>
      </c>
      <c r="D2" s="117" t="s">
        <v>75</v>
      </c>
    </row>
    <row r="3">
      <c r="A3" s="118" t="s">
        <v>76</v>
      </c>
      <c r="B3" s="119"/>
      <c r="C3" s="120" t="b">
        <v>0</v>
      </c>
      <c r="D3" s="121"/>
    </row>
    <row r="4">
      <c r="A4" s="122"/>
      <c r="B4" s="122"/>
      <c r="C4" s="122"/>
      <c r="D4" s="122"/>
    </row>
    <row r="5">
      <c r="A5" s="123" t="s">
        <v>77</v>
      </c>
      <c r="B5" s="123" t="s">
        <v>78</v>
      </c>
      <c r="C5" s="122"/>
      <c r="D5" s="122"/>
    </row>
    <row r="6">
      <c r="A6" s="124">
        <v>46156.72862583333</v>
      </c>
      <c r="B6" s="125" t="s">
        <v>79</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80</v>
      </c>
      <c r="B1" s="122"/>
    </row>
    <row r="2">
      <c r="A2" s="122" t="s">
        <v>77</v>
      </c>
      <c r="B2" s="122" t="s">
        <v>81</v>
      </c>
    </row>
    <row r="3">
      <c r="A3" s="126">
        <v>46058.50769438657</v>
      </c>
      <c r="B3" s="125" t="s">
        <v>79</v>
      </c>
    </row>
    <row r="4">
      <c r="A4" s="126">
        <v>46062.44554351852</v>
      </c>
      <c r="B4" s="125" t="s">
        <v>79</v>
      </c>
    </row>
    <row r="5">
      <c r="A5" s="126">
        <v>46094.79817384259</v>
      </c>
      <c r="B5" s="125" t="s">
        <v>79</v>
      </c>
    </row>
    <row r="6">
      <c r="A6" s="126">
        <v>46094.81193837963</v>
      </c>
      <c r="B6" s="125" t="s">
        <v>79</v>
      </c>
    </row>
    <row r="7">
      <c r="A7" s="126">
        <v>46094.81941106482</v>
      </c>
      <c r="B7" s="125" t="s">
        <v>79</v>
      </c>
    </row>
    <row r="8">
      <c r="A8" s="126">
        <v>46105.49067859954</v>
      </c>
      <c r="B8" s="125" t="s">
        <v>79</v>
      </c>
    </row>
    <row r="9">
      <c r="A9" s="126">
        <v>46107.47450736111</v>
      </c>
    </row>
    <row r="10">
      <c r="A10" s="126">
        <v>46107.475127384256</v>
      </c>
    </row>
    <row r="11">
      <c r="A11" s="126">
        <v>46107.479809502314</v>
      </c>
    </row>
    <row r="12">
      <c r="A12" s="126">
        <v>46107.48052224537</v>
      </c>
    </row>
    <row r="13">
      <c r="A13" s="126">
        <v>46107.481158310184</v>
      </c>
    </row>
    <row r="14">
      <c r="A14" s="126">
        <v>46107.48399188658</v>
      </c>
    </row>
    <row r="15">
      <c r="A15" s="126">
        <v>46107.48500239583</v>
      </c>
    </row>
    <row r="16">
      <c r="A16" s="126">
        <v>46107.489318761574</v>
      </c>
    </row>
    <row r="17">
      <c r="A17" s="126">
        <v>46107.49947407407</v>
      </c>
    </row>
    <row r="18">
      <c r="A18" s="126">
        <v>46129.50010420139</v>
      </c>
      <c r="B18" s="125" t="s">
        <v>79</v>
      </c>
    </row>
    <row r="19">
      <c r="A19" s="126">
        <v>46134.5125875</v>
      </c>
      <c r="B19" s="125" t="s">
        <v>79</v>
      </c>
    </row>
    <row r="20">
      <c r="A20" s="126">
        <v>46136.65550605324</v>
      </c>
      <c r="B20" s="125" t="s">
        <v>79</v>
      </c>
    </row>
    <row r="21">
      <c r="A21" s="126">
        <v>46156.72828431713</v>
      </c>
      <c r="B21" s="125" t="s">
        <v>79</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3</v>
      </c>
      <c r="C4" s="133"/>
    </row>
    <row r="5" ht="22.5" customHeight="1">
      <c r="A5" s="106" t="str">
        <f>IFERROR(__xludf.DUMMYFUNCTION("IMPORTRANGE(""https://docs.google.com/spreadsheets/d/1vsTcEcugRZXGU84Ng3dXvNCAOD3CAaUTEbnnM7tyUJg/edit?usp=sharing"",""施設概要!A5"")"),"FAX")</f>
        <v>FAX</v>
      </c>
      <c r="B5" s="135" t="s">
        <v>4</v>
      </c>
      <c r="C5" s="133"/>
    </row>
    <row r="6" ht="22.5" customHeight="1">
      <c r="A6" s="107" t="str">
        <f>IFERROR(__xludf.DUMMYFUNCTION("IMPORTRANGE(""https://docs.google.com/spreadsheets/d/1vsTcEcugRZXGU84Ng3dXvNCAOD3CAaUTEbnnM7tyUJg/edit?usp=sharing"",""施設概要!A6"")"),"更新日")</f>
        <v>更新日</v>
      </c>
      <c r="B6" s="136">
        <v>46156.72860548611</v>
      </c>
      <c r="C6" s="137"/>
    </row>
  </sheetData>
  <mergeCells count="1">
    <mergeCell ref="C2:C6"/>
  </mergeCells>
  <drawing r:id="rId1"/>
</worksheet>
</file>