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LENOVO\Desktop\เกณฑ์\ม.3\"/>
    </mc:Choice>
  </mc:AlternateContent>
  <bookViews>
    <workbookView xWindow="0" yWindow="0" windowWidth="23040" windowHeight="9108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62913"/>
</workbook>
</file>

<file path=xl/calcChain.xml><?xml version="1.0" encoding="utf-8"?>
<calcChain xmlns="http://schemas.openxmlformats.org/spreadsheetml/2006/main">
  <c r="E16" i="1" l="1"/>
  <c r="E17" i="1"/>
  <c r="E18" i="1"/>
  <c r="E19" i="1"/>
  <c r="E15" i="1"/>
  <c r="K33" i="9" l="1"/>
  <c r="K34" i="9"/>
  <c r="K35" i="9"/>
  <c r="K36" i="9"/>
  <c r="K37" i="9"/>
  <c r="J33" i="9"/>
  <c r="J34" i="9"/>
  <c r="J35" i="9"/>
  <c r="J36" i="9"/>
  <c r="J37" i="9"/>
  <c r="I33" i="9"/>
  <c r="I34" i="9"/>
  <c r="I35" i="9"/>
  <c r="I36" i="9"/>
  <c r="I37" i="9"/>
  <c r="H33" i="9"/>
  <c r="H34" i="9"/>
  <c r="H35" i="9"/>
  <c r="H36" i="9"/>
  <c r="H37" i="9"/>
  <c r="G33" i="9"/>
  <c r="G34" i="9"/>
  <c r="G35" i="9"/>
  <c r="G36" i="9"/>
  <c r="G37" i="9"/>
  <c r="F35" i="9"/>
  <c r="F36" i="9"/>
  <c r="F37" i="9"/>
  <c r="F33" i="9"/>
  <c r="F34" i="9"/>
  <c r="E33" i="9"/>
  <c r="E34" i="9"/>
  <c r="E35" i="9"/>
  <c r="E36" i="9"/>
  <c r="E37" i="9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T31" i="3"/>
  <c r="T39" i="3"/>
  <c r="T47" i="3"/>
  <c r="M28" i="3"/>
  <c r="T28" i="3" s="1"/>
  <c r="M29" i="3"/>
  <c r="T29" i="3" s="1"/>
  <c r="M30" i="3"/>
  <c r="M31" i="3"/>
  <c r="BO31" i="3" s="1"/>
  <c r="BP31" i="3" s="1"/>
  <c r="M32" i="3"/>
  <c r="M33" i="3"/>
  <c r="M34" i="3"/>
  <c r="T34" i="3" s="1"/>
  <c r="M35" i="3"/>
  <c r="T35" i="3" s="1"/>
  <c r="M36" i="3"/>
  <c r="T36" i="3" s="1"/>
  <c r="M37" i="3"/>
  <c r="T37" i="3" s="1"/>
  <c r="M38" i="3"/>
  <c r="M39" i="3"/>
  <c r="BO39" i="3" s="1"/>
  <c r="BP39" i="3" s="1"/>
  <c r="M40" i="3"/>
  <c r="M41" i="3"/>
  <c r="M42" i="3"/>
  <c r="T42" i="3" s="1"/>
  <c r="M43" i="3"/>
  <c r="T43" i="3" s="1"/>
  <c r="M44" i="3"/>
  <c r="T44" i="3" s="1"/>
  <c r="M45" i="3"/>
  <c r="T45" i="3" s="1"/>
  <c r="M46" i="3"/>
  <c r="M47" i="3"/>
  <c r="BO47" i="3" s="1"/>
  <c r="BP47" i="3" s="1"/>
  <c r="M48" i="3"/>
  <c r="M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C37" i="9" s="1"/>
  <c r="B42" i="3"/>
  <c r="C38" i="9" s="1"/>
  <c r="B43" i="3"/>
  <c r="C39" i="9" s="1"/>
  <c r="B44" i="3"/>
  <c r="C40" i="9" s="1"/>
  <c r="B45" i="3"/>
  <c r="C41" i="9" s="1"/>
  <c r="B46" i="3"/>
  <c r="C42" i="9" s="1"/>
  <c r="B47" i="3"/>
  <c r="C43" i="9" s="1"/>
  <c r="B48" i="3"/>
  <c r="C44" i="9" s="1"/>
  <c r="B49" i="3"/>
  <c r="C45" i="9" s="1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D38" i="9" s="1"/>
  <c r="C43" i="3"/>
  <c r="D39" i="9" s="1"/>
  <c r="C44" i="3"/>
  <c r="D40" i="9" s="1"/>
  <c r="C45" i="3"/>
  <c r="D41" i="9" s="1"/>
  <c r="C46" i="3"/>
  <c r="D42" i="9" s="1"/>
  <c r="C47" i="3"/>
  <c r="D43" i="9" s="1"/>
  <c r="C48" i="3"/>
  <c r="D44" i="9" s="1"/>
  <c r="C49" i="3"/>
  <c r="D45" i="9" s="1"/>
  <c r="BO40" i="3" l="1"/>
  <c r="BP40" i="3" s="1"/>
  <c r="BO32" i="3"/>
  <c r="BP32" i="3" s="1"/>
  <c r="BO38" i="3"/>
  <c r="BP38" i="3" s="1"/>
  <c r="T49" i="3"/>
  <c r="BO49" i="3" s="1"/>
  <c r="BP49" i="3" s="1"/>
  <c r="T41" i="3"/>
  <c r="BO41" i="3" s="1"/>
  <c r="BP41" i="3" s="1"/>
  <c r="T33" i="3"/>
  <c r="BO33" i="3" s="1"/>
  <c r="BP33" i="3" s="1"/>
  <c r="BO45" i="3"/>
  <c r="BP45" i="3" s="1"/>
  <c r="BO37" i="3"/>
  <c r="BP37" i="3" s="1"/>
  <c r="BO29" i="3"/>
  <c r="BP29" i="3" s="1"/>
  <c r="T48" i="3"/>
  <c r="BO48" i="3" s="1"/>
  <c r="BP48" i="3" s="1"/>
  <c r="T40" i="3"/>
  <c r="T32" i="3"/>
  <c r="BO44" i="3"/>
  <c r="BP44" i="3" s="1"/>
  <c r="BO36" i="3"/>
  <c r="BP36" i="3" s="1"/>
  <c r="BO28" i="3"/>
  <c r="BP28" i="3" s="1"/>
  <c r="BO43" i="3"/>
  <c r="BP43" i="3" s="1"/>
  <c r="BO35" i="3"/>
  <c r="BP35" i="3" s="1"/>
  <c r="T46" i="3"/>
  <c r="BO46" i="3" s="1"/>
  <c r="BP46" i="3" s="1"/>
  <c r="T38" i="3"/>
  <c r="T30" i="3"/>
  <c r="BO30" i="3" s="1"/>
  <c r="BP30" i="3" s="1"/>
  <c r="BO42" i="3"/>
  <c r="BP42" i="3" s="1"/>
  <c r="BO34" i="3"/>
  <c r="BP34" i="3" s="1"/>
  <c r="M10" i="3"/>
  <c r="T10" i="3" s="1"/>
  <c r="F6" i="9" s="1"/>
  <c r="I24" i="9"/>
  <c r="I25" i="9"/>
  <c r="I26" i="9"/>
  <c r="I27" i="9"/>
  <c r="I28" i="9"/>
  <c r="I29" i="9"/>
  <c r="I30" i="9"/>
  <c r="I31" i="9"/>
  <c r="I32" i="9"/>
  <c r="H24" i="9"/>
  <c r="H25" i="9"/>
  <c r="H26" i="9"/>
  <c r="H27" i="9"/>
  <c r="H28" i="9"/>
  <c r="H29" i="9"/>
  <c r="H30" i="9"/>
  <c r="H31" i="9"/>
  <c r="H32" i="9"/>
  <c r="G24" i="9"/>
  <c r="G25" i="9"/>
  <c r="G26" i="9"/>
  <c r="G27" i="9"/>
  <c r="G28" i="9"/>
  <c r="G29" i="9"/>
  <c r="G30" i="9"/>
  <c r="G31" i="9"/>
  <c r="G32" i="9"/>
  <c r="F24" i="9"/>
  <c r="F25" i="9"/>
  <c r="F26" i="9"/>
  <c r="F27" i="9"/>
  <c r="F28" i="9"/>
  <c r="F29" i="9"/>
  <c r="F30" i="9"/>
  <c r="F31" i="9"/>
  <c r="F32" i="9"/>
  <c r="E24" i="9"/>
  <c r="E25" i="9"/>
  <c r="E26" i="9"/>
  <c r="E27" i="9"/>
  <c r="E28" i="9"/>
  <c r="E29" i="9"/>
  <c r="E30" i="9"/>
  <c r="E31" i="9"/>
  <c r="E32" i="9"/>
  <c r="J32" i="9" s="1"/>
  <c r="K32" i="9" s="1"/>
  <c r="I9" i="9"/>
  <c r="I10" i="9"/>
  <c r="I14" i="9"/>
  <c r="I15" i="9"/>
  <c r="I18" i="9"/>
  <c r="I22" i="9"/>
  <c r="BN10" i="3"/>
  <c r="BB10" i="3"/>
  <c r="H6" i="9" s="1"/>
  <c r="BB11" i="3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H17" i="9" s="1"/>
  <c r="BB22" i="3"/>
  <c r="H18" i="9" s="1"/>
  <c r="BB23" i="3"/>
  <c r="BB24" i="3"/>
  <c r="BB25" i="3"/>
  <c r="BB26" i="3"/>
  <c r="H22" i="9" s="1"/>
  <c r="BB27" i="3"/>
  <c r="G10" i="9"/>
  <c r="AM10" i="3"/>
  <c r="G6" i="9" s="1"/>
  <c r="L17" i="1" s="1"/>
  <c r="M11" i="3"/>
  <c r="M12" i="3"/>
  <c r="M13" i="3"/>
  <c r="M14" i="3"/>
  <c r="M15" i="3"/>
  <c r="M16" i="3"/>
  <c r="M17" i="3"/>
  <c r="M18" i="3"/>
  <c r="M19" i="3"/>
  <c r="M20" i="3"/>
  <c r="M21" i="3"/>
  <c r="E17" i="9"/>
  <c r="M22" i="3"/>
  <c r="E18" i="9"/>
  <c r="M23" i="3"/>
  <c r="M24" i="3"/>
  <c r="M25" i="3"/>
  <c r="M26" i="3"/>
  <c r="M27" i="3"/>
  <c r="E6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 s="1"/>
  <c r="BC50" i="11" s="1"/>
  <c r="B51" i="11"/>
  <c r="C51" i="11"/>
  <c r="BA51" i="11" s="1"/>
  <c r="BB51" i="11" s="1"/>
  <c r="BD51" i="11" s="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 s="1"/>
  <c r="BC54" i="11" s="1"/>
  <c r="D2" i="9"/>
  <c r="C7" i="1" s="1"/>
  <c r="B3" i="9"/>
  <c r="I6" i="9"/>
  <c r="E7" i="9"/>
  <c r="J7" i="9" s="1"/>
  <c r="K7" i="9" s="1"/>
  <c r="G7" i="9"/>
  <c r="H7" i="9"/>
  <c r="I7" i="9"/>
  <c r="E8" i="9"/>
  <c r="G8" i="9"/>
  <c r="I8" i="9"/>
  <c r="E11" i="9"/>
  <c r="G11" i="9"/>
  <c r="H11" i="9"/>
  <c r="I11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I17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7" i="9"/>
  <c r="D48" i="9"/>
  <c r="C49" i="9"/>
  <c r="I51" i="9"/>
  <c r="F52" i="9"/>
  <c r="E26" i="1" s="1"/>
  <c r="G53" i="9"/>
  <c r="B4" i="3"/>
  <c r="B10" i="3"/>
  <c r="C6" i="9" s="1"/>
  <c r="C10" i="3"/>
  <c r="D6" i="9" s="1"/>
  <c r="C11" i="3"/>
  <c r="D7" i="9" s="1"/>
  <c r="B50" i="3"/>
  <c r="C46" i="9" s="1"/>
  <c r="C50" i="3"/>
  <c r="D46" i="9" s="1"/>
  <c r="B51" i="3"/>
  <c r="C51" i="3"/>
  <c r="D47" i="9" s="1"/>
  <c r="B52" i="3"/>
  <c r="C48" i="9" s="1"/>
  <c r="C52" i="3"/>
  <c r="B53" i="3"/>
  <c r="C53" i="3"/>
  <c r="D49" i="9" s="1"/>
  <c r="B54" i="3"/>
  <c r="C50" i="9" s="1"/>
  <c r="C54" i="3"/>
  <c r="D50" i="9" s="1"/>
  <c r="B1" i="2"/>
  <c r="B5" i="2"/>
  <c r="D5" i="1"/>
  <c r="B8" i="1"/>
  <c r="B9" i="1"/>
  <c r="F27" i="1"/>
  <c r="E10" i="9"/>
  <c r="J23" i="9"/>
  <c r="K23" i="9" s="1"/>
  <c r="J17" i="9"/>
  <c r="K17" i="9" s="1"/>
  <c r="BC53" i="11"/>
  <c r="P2" i="3" l="1"/>
  <c r="B10" i="1"/>
  <c r="AO2" i="3"/>
  <c r="C2" i="2"/>
  <c r="C2" i="3"/>
  <c r="F17" i="1"/>
  <c r="G17" i="1" s="1"/>
  <c r="T22" i="3"/>
  <c r="F18" i="9" s="1"/>
  <c r="T15" i="3"/>
  <c r="F11" i="9" s="1"/>
  <c r="T17" i="3"/>
  <c r="F13" i="9" s="1"/>
  <c r="BO16" i="3"/>
  <c r="BP16" i="3" s="1"/>
  <c r="T16" i="3"/>
  <c r="F12" i="9" s="1"/>
  <c r="BO14" i="3"/>
  <c r="BP14" i="3" s="1"/>
  <c r="T14" i="3"/>
  <c r="T27" i="3"/>
  <c r="BO27" i="3" s="1"/>
  <c r="BP27" i="3" s="1"/>
  <c r="T21" i="3"/>
  <c r="BO21" i="3"/>
  <c r="BP21" i="3" s="1"/>
  <c r="E9" i="9"/>
  <c r="H15" i="1" s="1"/>
  <c r="I15" i="1" s="1"/>
  <c r="T13" i="3"/>
  <c r="BO13" i="3"/>
  <c r="BP13" i="3" s="1"/>
  <c r="J25" i="9"/>
  <c r="K25" i="9" s="1"/>
  <c r="T23" i="3"/>
  <c r="F19" i="9" s="1"/>
  <c r="E19" i="9"/>
  <c r="BD2" i="3"/>
  <c r="T26" i="3"/>
  <c r="BO26" i="3" s="1"/>
  <c r="BP26" i="3" s="1"/>
  <c r="T20" i="3"/>
  <c r="BO20" i="3" s="1"/>
  <c r="BP20" i="3" s="1"/>
  <c r="T12" i="3"/>
  <c r="BO12" i="3"/>
  <c r="BP12" i="3" s="1"/>
  <c r="J24" i="9"/>
  <c r="K24" i="9" s="1"/>
  <c r="E12" i="9"/>
  <c r="J12" i="9" s="1"/>
  <c r="K12" i="9" s="1"/>
  <c r="T25" i="3"/>
  <c r="F21" i="9" s="1"/>
  <c r="E15" i="9"/>
  <c r="J15" i="9" s="1"/>
  <c r="K15" i="9" s="1"/>
  <c r="T19" i="3"/>
  <c r="BO19" i="3"/>
  <c r="BP19" i="3" s="1"/>
  <c r="T11" i="3"/>
  <c r="BO11" i="3" s="1"/>
  <c r="BP11" i="3" s="1"/>
  <c r="J31" i="9"/>
  <c r="K31" i="9" s="1"/>
  <c r="C2" i="11"/>
  <c r="BO24" i="3"/>
  <c r="BP24" i="3" s="1"/>
  <c r="T24" i="3"/>
  <c r="F20" i="9" s="1"/>
  <c r="T18" i="3"/>
  <c r="BO18" i="3"/>
  <c r="BP18" i="3" s="1"/>
  <c r="J30" i="9"/>
  <c r="K30" i="9" s="1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23" i="9"/>
  <c r="F17" i="9"/>
  <c r="J9" i="9"/>
  <c r="K9" i="9" s="1"/>
  <c r="F22" i="9"/>
  <c r="F16" i="9"/>
  <c r="F8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L15" i="1" l="1"/>
  <c r="M15" i="1" s="1"/>
  <c r="BO23" i="3"/>
  <c r="BP23" i="3" s="1"/>
  <c r="BO17" i="3"/>
  <c r="BP17" i="3" s="1"/>
  <c r="BO25" i="3"/>
  <c r="BP25" i="3" s="1"/>
  <c r="BO15" i="3"/>
  <c r="BP15" i="3" s="1"/>
  <c r="F7" i="9"/>
  <c r="F16" i="1" s="1"/>
  <c r="G16" i="1" s="1"/>
  <c r="BO22" i="3"/>
  <c r="BP22" i="3" s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J16" i="1" l="1"/>
  <c r="K16" i="1" s="1"/>
  <c r="H16" i="1"/>
  <c r="I16" i="1" s="1"/>
  <c r="L16" i="1"/>
  <c r="M16" i="1" s="1"/>
  <c r="M7" i="9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H20" i="1"/>
  <c r="I20" i="1" s="1"/>
  <c r="G18" i="1"/>
  <c r="F20" i="1"/>
  <c r="G20" i="1" s="1"/>
  <c r="L20" i="1" l="1"/>
  <c r="M20" i="1" s="1"/>
  <c r="J20" i="1"/>
  <c r="K20" i="1" s="1"/>
  <c r="F21" i="1"/>
</calcChain>
</file>

<file path=xl/sharedStrings.xml><?xml version="1.0" encoding="utf-8"?>
<sst xmlns="http://schemas.openxmlformats.org/spreadsheetml/2006/main" count="523" uniqueCount="351">
  <si>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</si>
  <si>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</si>
  <si>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</si>
  <si>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</si>
  <si>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</si>
  <si>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</si>
  <si>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</si>
  <si>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</si>
  <si>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</si>
  <si>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</si>
  <si>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</si>
  <si>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</si>
  <si>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</si>
  <si>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</si>
  <si>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</si>
  <si>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</si>
  <si>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</si>
  <si>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</si>
  <si>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</si>
  <si>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</si>
  <si>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</si>
  <si>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</si>
  <si>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</si>
  <si>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</si>
  <si>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</si>
  <si>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</si>
  <si>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</si>
  <si>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</si>
  <si>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</si>
  <si>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</si>
  <si>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</si>
  <si>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</si>
  <si>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</si>
  <si>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</si>
  <si>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</si>
  <si>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</si>
  <si>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</si>
  <si>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</si>
  <si>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</si>
  <si>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</si>
  <si>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</si>
  <si>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</si>
  <si>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</si>
  <si>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</si>
  <si>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</si>
  <si>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</si>
  <si>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</si>
  <si>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</si>
  <si>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</si>
  <si>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</si>
  <si>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</si>
  <si>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</si>
  <si>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</si>
  <si>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</si>
  <si>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</si>
  <si>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</si>
  <si>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</si>
  <si>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</si>
  <si>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</si>
  <si>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</si>
  <si>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</si>
  <si>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</si>
  <si>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</si>
  <si>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</si>
  <si>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</si>
  <si>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</si>
  <si>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</si>
  <si>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</si>
  <si>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</si>
  <si>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</si>
  <si>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</si>
  <si>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</si>
  <si>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</si>
  <si>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</si>
  <si>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</si>
  <si>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</si>
  <si>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</si>
  <si>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</si>
  <si>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</si>
  <si>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</si>
  <si>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</si>
  <si>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</si>
  <si>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</si>
  <si>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</si>
  <si>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</si>
  <si>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</si>
  <si>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</si>
  <si>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</si>
  <si>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</si>
  <si>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</si>
  <si>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</si>
  <si>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</si>
  <si>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</si>
  <si>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</si>
  <si>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</si>
  <si>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</si>
  <si>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</si>
  <si>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</si>
  <si>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</si>
  <si>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</si>
  <si>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</si>
  <si>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</si>
  <si>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</si>
  <si>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</si>
  <si>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</si>
  <si>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</si>
  <si>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</si>
  <si>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</si>
  <si>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</si>
  <si>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</si>
  <si>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</si>
  <si>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</si>
  <si>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</si>
  <si>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</si>
  <si>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</si>
  <si>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</si>
  <si>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</si>
  <si>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</si>
  <si>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</si>
  <si>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</si>
  <si>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</si>
  <si>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</si>
  <si>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</si>
  <si>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</si>
  <si>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</si>
  <si>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</si>
  <si>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</si>
  <si>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</si>
  <si>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</si>
  <si>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</si>
  <si>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</si>
  <si>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</si>
  <si>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</si>
  <si>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</si>
  <si>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</si>
  <si>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</si>
  <si>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</si>
  <si>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</si>
  <si>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</si>
  <si>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</si>
  <si>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</si>
  <si>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</si>
  <si>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</si>
  <si>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</si>
  <si>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</si>
  <si>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</si>
  <si>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</si>
  <si>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</si>
  <si>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</si>
  <si>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</si>
  <si>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</si>
  <si>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</si>
  <si>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</si>
  <si>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</si>
  <si>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</si>
  <si>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</si>
  <si>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</si>
  <si>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</si>
  <si>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</si>
  <si>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</si>
  <si>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</si>
  <si>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</si>
  <si>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</si>
  <si>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</si>
  <si>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</si>
  <si>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</si>
  <si>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</si>
  <si>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</si>
  <si>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</si>
  <si>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</si>
  <si>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</si>
  <si>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</si>
  <si>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</si>
  <si>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</si>
  <si>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</si>
  <si>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</si>
  <si>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</si>
  <si>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</si>
  <si>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</si>
  <si>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</si>
  <si>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</si>
  <si>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</si>
  <si>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</si>
  <si>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</si>
  <si>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</si>
  <si>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</si>
  <si>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</si>
  <si>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</si>
  <si>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</si>
  <si>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</si>
  <si>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</si>
  <si>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</si>
  <si>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</si>
  <si>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</si>
  <si>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</si>
  <si>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</si>
  <si>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</si>
  <si>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</si>
  <si>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</si>
  <si>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</si>
  <si>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</si>
  <si>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</si>
  <si>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</si>
  <si>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</si>
  <si>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</si>
  <si>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</si>
  <si>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</si>
  <si>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</si>
  <si>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</si>
  <si>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</si>
  <si>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</si>
  <si>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</si>
  <si>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</si>
  <si>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</si>
  <si>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</si>
  <si>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</si>
  <si>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</si>
  <si>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</si>
  <si>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</si>
  <si>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</si>
  <si>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</si>
  <si>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</si>
  <si>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</si>
  <si>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</si>
  <si>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</si>
  <si>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</si>
  <si>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</si>
  <si>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</si>
  <si>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</si>
  <si>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</si>
  <si>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</si>
  <si>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</si>
  <si>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</si>
  <si>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</si>
  <si>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</si>
  <si>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</si>
  <si>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</si>
  <si>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</si>
  <si>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</si>
  <si>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</si>
  <si>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</si>
  <si>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</si>
  <si>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</si>
  <si>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</si>
  <si>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</si>
  <si>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</si>
  <si>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</si>
  <si>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</si>
  <si>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</si>
  <si>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</si>
  <si>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</si>
  <si>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</si>
  <si>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</si>
  <si>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</si>
  <si>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</si>
  <si>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</si>
  <si>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</si>
  <si>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</si>
  <si>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</si>
  <si>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</si>
  <si>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</si>
  <si>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</si>
  <si>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</si>
  <si>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</si>
  <si>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</si>
  <si>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</si>
  <si>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</si>
  <si>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</si>
  <si>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</si>
  <si>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</si>
  <si>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</si>
  <si>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</si>
  <si>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</si>
  <si>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</si>
  <si>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</si>
  <si>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</si>
  <si>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</si>
  <si>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</si>
  <si>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</si>
  <si>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</si>
  <si>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</si>
  <si>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</si>
  <si>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</si>
  <si>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</si>
  <si>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</si>
  <si>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</si>
  <si>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</si>
  <si>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</si>
  <si>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</si>
  <si>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</si>
  <si>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</si>
  <si>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</si>
  <si>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</si>
  <si>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</si>
  <si>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</si>
  <si>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</si>
  <si>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</si>
  <si>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</si>
  <si>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</si>
  <si>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</si>
  <si>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</si>
  <si>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</si>
  <si>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</si>
  <si>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</si>
  <si>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</si>
  <si>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</si>
  <si>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</si>
  <si>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</si>
  <si>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</si>
  <si>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</si>
  <si>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</si>
  <si>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</si>
  <si>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</si>
  <si>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</si>
  <si>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</si>
  <si>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</si>
  <si>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</si>
  <si>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</si>
  <si>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นางสาวอรนิจ ฤทธิโรจน์</t>
  </si>
  <si>
    <t>เด็กชายชัชวาลย์  สีอ่อน</t>
  </si>
  <si>
    <t>เด็กชายกิตติศักดิ์  ภูอีนา</t>
  </si>
  <si>
    <t>เด็กชายเขมราช พันธ์เหล็ก</t>
  </si>
  <si>
    <t>เด็กชายจตุพล ภูประสิทธิ์</t>
  </si>
  <si>
    <t>เด็กชายจิตกร ภูขาว</t>
  </si>
  <si>
    <t>เด็กชายจิรายุทธ กลมขันธ์</t>
  </si>
  <si>
    <t>เด็กชายโชคมงคล  ผกานวน</t>
  </si>
  <si>
    <t>เด็กชายณรงค์ศักดิ์  วิเชียรชัย</t>
  </si>
  <si>
    <t>เด็กชายดัสกร แก้วโสม</t>
  </si>
  <si>
    <t>เด็กชายธรรมนูญ สนิทชน</t>
  </si>
  <si>
    <t>เด็กชายพงศกร กั้วศรี</t>
  </si>
  <si>
    <t>เด็กชายภัทรพล  สุทาธรรม</t>
  </si>
  <si>
    <t>เด็กชายยอดยิ่ง  ถิตย์วิลาศ</t>
  </si>
  <si>
    <t>เด็กชายรัฐภูมิ ประชุมแสน</t>
  </si>
  <si>
    <t>เด็กชายวรากร  ทองคำ</t>
  </si>
  <si>
    <t>เด็กชายวันชนะ ภักดี</t>
  </si>
  <si>
    <t>เด็กชายวิชชากร พรมเสนา</t>
  </si>
  <si>
    <t>เด็กชายวิศรุต  วงพิเดช</t>
  </si>
  <si>
    <t>เด็กชายอนุรักษ์ สิกขาจิตร</t>
  </si>
  <si>
    <t>เด็กหญิงขวัญฤทัย แสนงาม</t>
  </si>
  <si>
    <t>เด็กหญิงญาณิศา  บัวริยานันท์</t>
  </si>
  <si>
    <t>เด็กหญิงธิดาพร  สุไผ่โพธิ์</t>
  </si>
  <si>
    <t>เด็กหญิงเนรัญญา ดีมั่งมี</t>
  </si>
  <si>
    <t>เด็กหญิงเพ็ญนภา ไชยคำนวณ</t>
  </si>
  <si>
    <t>เด็กหญิงมนัสนันท์  สุวรรณพล</t>
  </si>
  <si>
    <t>เด็กหญิงศศิวิมล ศรีไกรรัตน์</t>
  </si>
  <si>
    <t>เด็กหญิงอรทัย  ผลกิจ</t>
  </si>
  <si>
    <t>เด็กหญิงอลิษา วงษ์ทอง</t>
  </si>
  <si>
    <t>เด็กชายพรรธน์กร ทรัพย์สมบัติ</t>
  </si>
  <si>
    <t>เด็กชายสรวิชญ์ ร้อยมะณี</t>
  </si>
  <si>
    <t>เด็กหญิงนุชจิรา ยนตันธุ์</t>
  </si>
  <si>
    <t>เด็กหญิงจิรัชญา ผลวาด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</si>
</sst>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5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horizontal="center" wrapText="1" readingOrder="1"/>
    </xf>
    <xf numFmtId="0" fontId="8" fillId="0" borderId="7" xfId="0" applyFont="1" applyBorder="1" applyAlignment="1">
      <alignment horizontal="left" wrapText="1" readingOrder="1"/>
    </xf>
    <xf numFmtId="0" fontId="14" fillId="0" borderId="7" xfId="0" applyFont="1" applyBorder="1" applyAlignment="1">
      <alignment horizontal="left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14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left" wrapText="1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14" fillId="0" borderId="30" xfId="0" applyFont="1" applyBorder="1"/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9655" y="2066925"/>
          <a:ext cx="4829175" cy="36195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2205" y="2369820"/>
          <a:ext cx="3667125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2445" y="2701290"/>
          <a:ext cx="5385435" cy="36195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0995" y="2369820"/>
          <a:ext cx="161353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topLeftCell="A7" workbookViewId="0">
      <selection activeCell="E15" sqref="E15:E19"/>
    </sheetView>
  </sheetViews>
  <sheetFormatPr defaultColWidth="12.59765625" defaultRowHeight="15" customHeight="1"/>
  <cols>
    <col min="1" max="1" width="2.59765625" style="84" customWidth="1"/>
    <col min="2" max="2" width="4.3984375" style="84" customWidth="1"/>
    <col min="3" max="3" width="4.8984375" style="84" customWidth="1"/>
    <col min="4" max="4" width="16" style="84" customWidth="1"/>
    <col min="5" max="5" width="7.8984375" style="84" customWidth="1"/>
    <col min="6" max="6" width="5.3984375" style="84" customWidth="1"/>
    <col min="7" max="7" width="5.5" style="84" customWidth="1"/>
    <col min="8" max="8" width="5.3984375" style="84" customWidth="1"/>
    <col min="9" max="9" width="5.8984375" style="84" customWidth="1"/>
    <col min="10" max="10" width="5.3984375" style="84" customWidth="1"/>
    <col min="11" max="11" width="5.5" style="84" customWidth="1"/>
    <col min="12" max="12" width="6" style="84" customWidth="1"/>
    <col min="13" max="13" width="6.09765625" style="84" customWidth="1"/>
    <col min="14" max="14" width="4" style="84" customWidth="1"/>
    <col min="15" max="15" width="2.3984375" style="84" customWidth="1"/>
    <col min="16" max="16" width="13.19921875" style="84" customWidth="1"/>
    <col min="17" max="17" width="7.8984375" style="84" customWidth="1"/>
    <col min="18" max="18" width="11" style="84" customWidth="1"/>
    <col min="19" max="26" width="7.8984375" style="84" customWidth="1"/>
    <col min="27" max="16384" width="12.59765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63"/>
      <c r="Q4" s="264"/>
      <c r="R4" s="264"/>
      <c r="S4" s="264"/>
      <c r="T4" s="264"/>
      <c r="U4" s="264"/>
      <c r="V4" s="264"/>
      <c r="W4" s="173"/>
      <c r="X4" s="173"/>
      <c r="Y4" s="173"/>
      <c r="Z4" s="173"/>
    </row>
    <row r="5" spans="1:26" ht="24.9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65" t="s">
        <v>317</v>
      </c>
      <c r="G6" s="259"/>
      <c r="H6" s="259"/>
      <c r="I6" s="259"/>
      <c r="J6" s="180"/>
      <c r="K6" s="180"/>
      <c r="L6" s="180"/>
      <c r="M6" s="180"/>
      <c r="N6" s="180"/>
      <c r="O6" s="180"/>
      <c r="P6" s="177" t="s">
        <v>5</v>
      </c>
      <c r="Q6" s="260" t="s">
        <v>315</v>
      </c>
      <c r="R6" s="261"/>
      <c r="S6" s="261"/>
      <c r="T6" s="261"/>
      <c r="U6" s="261"/>
      <c r="V6" s="261"/>
      <c r="W6" s="173"/>
      <c r="X6" s="173"/>
      <c r="Y6" s="173"/>
      <c r="Z6" s="173"/>
    </row>
    <row r="7" spans="1:26" ht="24.9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 ปีการศึกษา 2565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60" t="s">
        <v>316</v>
      </c>
      <c r="R7" s="261"/>
      <c r="S7" s="261"/>
      <c r="T7" s="261"/>
      <c r="U7" s="261"/>
      <c r="V7" s="261"/>
      <c r="W7" s="173"/>
      <c r="X7" s="173"/>
      <c r="Y7" s="173"/>
      <c r="Z7" s="173"/>
    </row>
    <row r="8" spans="1:26" ht="24.9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นางสาวอรนิจ ฤทธิโรจน์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60" t="s">
        <v>114</v>
      </c>
      <c r="R9" s="261"/>
      <c r="S9" s="173"/>
      <c r="T9" s="173"/>
      <c r="U9" s="173"/>
      <c r="V9" s="173"/>
      <c r="W9" s="173"/>
      <c r="X9" s="173"/>
      <c r="Y9" s="173"/>
      <c r="Z9" s="173"/>
    </row>
    <row r="10" spans="1:26" ht="24.9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 ปีการศึกษา 2565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60">
        <v>2565</v>
      </c>
      <c r="R10" s="261"/>
      <c r="S10" s="178"/>
      <c r="T10" s="178"/>
      <c r="U10" s="173"/>
      <c r="V10" s="173"/>
      <c r="W10" s="173"/>
      <c r="X10" s="173"/>
      <c r="Y10" s="173"/>
      <c r="Z10" s="173"/>
    </row>
    <row r="11" spans="1:26" ht="24.9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60" t="s">
        <v>318</v>
      </c>
      <c r="R11" s="261"/>
      <c r="S11" s="261"/>
      <c r="T11" s="261"/>
      <c r="U11" s="173"/>
      <c r="V11" s="173"/>
      <c r="W11" s="173"/>
      <c r="X11" s="173"/>
      <c r="Y11" s="173"/>
      <c r="Z11" s="173"/>
    </row>
    <row r="12" spans="1:26" ht="24.9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60" t="s">
        <v>14</v>
      </c>
      <c r="R12" s="261"/>
      <c r="S12" s="261"/>
      <c r="T12" s="173"/>
      <c r="U12" s="173"/>
      <c r="V12" s="173"/>
      <c r="W12" s="173"/>
      <c r="X12" s="173"/>
      <c r="Y12" s="173"/>
      <c r="Z12" s="173"/>
    </row>
    <row r="13" spans="1:26" ht="24.9" customHeight="1">
      <c r="A13" s="180"/>
      <c r="B13" s="266" t="s">
        <v>15</v>
      </c>
      <c r="C13" s="267"/>
      <c r="D13" s="268"/>
      <c r="E13" s="272" t="s">
        <v>16</v>
      </c>
      <c r="F13" s="274" t="s">
        <v>17</v>
      </c>
      <c r="G13" s="275"/>
      <c r="H13" s="275"/>
      <c r="I13" s="275"/>
      <c r="J13" s="275"/>
      <c r="K13" s="275"/>
      <c r="L13" s="275"/>
      <c r="M13" s="276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9"/>
      <c r="C14" s="270"/>
      <c r="D14" s="271"/>
      <c r="E14" s="273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" customHeight="1">
      <c r="A15" s="180"/>
      <c r="B15" s="218" t="s">
        <v>23</v>
      </c>
      <c r="C15" s="218"/>
      <c r="D15" s="218"/>
      <c r="E15" s="219">
        <f>COUNTA(นักเรียน!$C$6:$C$50)</f>
        <v>32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" customHeight="1">
      <c r="A16" s="180"/>
      <c r="B16" s="218" t="s">
        <v>24</v>
      </c>
      <c r="C16" s="218"/>
      <c r="D16" s="218"/>
      <c r="E16" s="219">
        <f>COUNTA(นักเรียน!$C$6:$C$50)</f>
        <v>32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" customHeight="1">
      <c r="A17" s="180"/>
      <c r="B17" s="218" t="s">
        <v>25</v>
      </c>
      <c r="C17" s="218"/>
      <c r="D17" s="218"/>
      <c r="E17" s="219">
        <f>COUNTA(นักเรียน!$C$6:$C$50)</f>
        <v>32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" customHeight="1">
      <c r="A18" s="180"/>
      <c r="B18" s="218" t="s">
        <v>26</v>
      </c>
      <c r="C18" s="218"/>
      <c r="D18" s="218"/>
      <c r="E18" s="219">
        <f>COUNTA(นักเรียน!$C$6:$C$50)</f>
        <v>32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" customHeight="1">
      <c r="A19" s="180"/>
      <c r="B19" s="218" t="s">
        <v>27</v>
      </c>
      <c r="C19" s="218"/>
      <c r="D19" s="218"/>
      <c r="E19" s="219">
        <f>COUNTA(นักเรียน!$C$6:$C$50)</f>
        <v>32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" customHeight="1">
      <c r="A20" s="180"/>
      <c r="B20" s="255" t="s">
        <v>28</v>
      </c>
      <c r="C20" s="256"/>
      <c r="D20" s="256"/>
      <c r="E20" s="257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" customHeight="1">
      <c r="A21" s="180"/>
      <c r="B21" s="255" t="s">
        <v>29</v>
      </c>
      <c r="C21" s="256"/>
      <c r="D21" s="256"/>
      <c r="E21" s="257"/>
      <c r="F21" s="262" t="e">
        <f>(100*($F$20+$H$20))/($E$19*5)</f>
        <v>#VALUE!</v>
      </c>
      <c r="G21" s="256"/>
      <c r="H21" s="256"/>
      <c r="I21" s="257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" customHeight="1">
      <c r="A26" s="180"/>
      <c r="B26" s="180"/>
      <c r="C26" s="180"/>
      <c r="D26" s="180"/>
      <c r="E26" s="258" t="str">
        <f>สรุปผลสมรรถนะ!F52&amp;สรุปผลสมรรถนะ!J52</f>
        <v>(นางสาวอรนิจ ฤทธิโรจน์)</v>
      </c>
      <c r="F26" s="258"/>
      <c r="G26" s="258"/>
      <c r="H26" s="258"/>
      <c r="I26" s="258"/>
      <c r="J26" s="258"/>
      <c r="K26" s="258"/>
      <c r="L26" s="258"/>
      <c r="M26" s="258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" customHeight="1">
      <c r="A27" s="180"/>
      <c r="B27" s="180"/>
      <c r="C27" s="180"/>
      <c r="D27" s="180"/>
      <c r="E27" s="180"/>
      <c r="F27" s="258" t="str">
        <f>"ตำแหน่ง  "&amp;Q12</f>
        <v>ตำแหน่ง  ครู</v>
      </c>
      <c r="G27" s="259"/>
      <c r="H27" s="259"/>
      <c r="I27" s="259"/>
      <c r="J27" s="259"/>
      <c r="K27" s="259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" customHeight="1">
      <c r="A28" s="180"/>
      <c r="B28" s="180"/>
      <c r="C28" s="180"/>
      <c r="D28" s="180"/>
      <c r="E28" s="180"/>
      <c r="F28" s="258" t="s">
        <v>314</v>
      </c>
      <c r="G28" s="259"/>
      <c r="H28" s="259"/>
      <c r="I28" s="259"/>
      <c r="J28" s="259"/>
      <c r="K28" s="259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160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Q11:T11"/>
    <mergeCell ref="Q10:R10"/>
    <mergeCell ref="B13:D14"/>
    <mergeCell ref="E13:E14"/>
    <mergeCell ref="F13:M13"/>
    <mergeCell ref="P4:V4"/>
    <mergeCell ref="F6:I6"/>
    <mergeCell ref="Q6:V6"/>
    <mergeCell ref="Q7:V7"/>
    <mergeCell ref="Q9:R9"/>
    <mergeCell ref="B20:E20"/>
    <mergeCell ref="E26:M26"/>
    <mergeCell ref="F27:K27"/>
    <mergeCell ref="F28:K28"/>
    <mergeCell ref="Q12:S12"/>
    <mergeCell ref="F21:I21"/>
    <mergeCell ref="B21:E21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workbookViewId="0">
      <selection activeCell="B6" sqref="B6:C37"/>
    </sheetView>
  </sheetViews>
  <sheetFormatPr defaultColWidth="12.59765625" defaultRowHeight="15" customHeight="1"/>
  <cols>
    <col min="1" max="1" width="3.59765625" style="194" customWidth="1"/>
    <col min="2" max="2" width="7.3984375" style="194" customWidth="1"/>
    <col min="3" max="3" width="20.8984375" style="194" customWidth="1"/>
    <col min="4" max="18" width="3.8984375" style="194" customWidth="1"/>
    <col min="19" max="26" width="20.3984375" style="194" customWidth="1"/>
    <col min="27" max="16384" width="12.59765625" style="194"/>
  </cols>
  <sheetData>
    <row r="1" spans="1:26" ht="19.5" customHeight="1">
      <c r="A1" s="124"/>
      <c r="B1" s="277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7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9"/>
      <c r="E4" s="278"/>
      <c r="F4" s="278"/>
      <c r="G4" s="278"/>
      <c r="H4" s="278"/>
      <c r="I4" s="279"/>
      <c r="J4" s="278"/>
      <c r="K4" s="278"/>
      <c r="L4" s="278"/>
      <c r="M4" s="278"/>
      <c r="N4" s="279"/>
      <c r="O4" s="278"/>
      <c r="P4" s="278"/>
      <c r="Q4" s="278"/>
      <c r="R4" s="278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53">
        <v>17947</v>
      </c>
      <c r="C6" s="254" t="s">
        <v>319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51">
        <v>18335</v>
      </c>
      <c r="C7" s="252" t="s">
        <v>320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51">
        <v>18337</v>
      </c>
      <c r="C8" s="252" t="s">
        <v>321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51">
        <v>18338</v>
      </c>
      <c r="C9" s="252" t="s">
        <v>322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51">
        <v>18339</v>
      </c>
      <c r="C10" s="252" t="s">
        <v>323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51">
        <v>18340</v>
      </c>
      <c r="C11" s="252" t="s">
        <v>324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51">
        <v>18341</v>
      </c>
      <c r="C12" s="250" t="s">
        <v>325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51">
        <v>18342</v>
      </c>
      <c r="C13" s="250" t="s">
        <v>326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51">
        <v>18343</v>
      </c>
      <c r="C14" s="252" t="s">
        <v>327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51">
        <v>18344</v>
      </c>
      <c r="C15" s="252" t="s">
        <v>328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51">
        <v>18346</v>
      </c>
      <c r="C16" s="252" t="s">
        <v>329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51">
        <v>18347</v>
      </c>
      <c r="C17" s="250" t="s">
        <v>330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51">
        <v>18348</v>
      </c>
      <c r="C18" s="250" t="s">
        <v>331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51">
        <v>18349</v>
      </c>
      <c r="C19" s="252" t="s">
        <v>332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51">
        <v>18350</v>
      </c>
      <c r="C20" s="250" t="s">
        <v>333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51">
        <v>18351</v>
      </c>
      <c r="C21" s="252" t="s">
        <v>334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51">
        <v>18352</v>
      </c>
      <c r="C22" s="252" t="s">
        <v>335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51">
        <v>18353</v>
      </c>
      <c r="C23" s="250" t="s">
        <v>336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51">
        <v>18354</v>
      </c>
      <c r="C24" s="252" t="s">
        <v>337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51">
        <v>18355</v>
      </c>
      <c r="C25" s="252" t="s">
        <v>338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51">
        <v>18356</v>
      </c>
      <c r="C26" s="252" t="s">
        <v>339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51">
        <v>18357</v>
      </c>
      <c r="C27" s="252" t="s">
        <v>340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51">
        <v>18358</v>
      </c>
      <c r="C28" s="252" t="s">
        <v>341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51">
        <v>18361</v>
      </c>
      <c r="C29" s="252" t="s">
        <v>342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51">
        <v>18362</v>
      </c>
      <c r="C30" s="250" t="s">
        <v>343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51">
        <v>18364</v>
      </c>
      <c r="C31" s="252" t="s">
        <v>344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51">
        <v>18366</v>
      </c>
      <c r="C32" s="250" t="s">
        <v>345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51">
        <v>18367</v>
      </c>
      <c r="C33" s="252" t="s">
        <v>346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0">
        <v>18549</v>
      </c>
      <c r="C34" s="241" t="s">
        <v>347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0">
        <v>19475</v>
      </c>
      <c r="C35" s="241" t="s">
        <v>348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>
        <v>19478</v>
      </c>
      <c r="C36" s="241" t="s">
        <v>349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0">
        <v>19523</v>
      </c>
      <c r="C37" s="241" t="s">
        <v>350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0"/>
      <c r="C38" s="241"/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0"/>
      <c r="C39" s="241"/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0"/>
      <c r="C40" s="241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0"/>
      <c r="C41" s="241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8"/>
      <c r="C42" s="249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8"/>
      <c r="C43" s="249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/>
      <c r="C44" s="241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/>
      <c r="C45" s="241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M48" sqref="M48"/>
    </sheetView>
  </sheetViews>
  <sheetFormatPr defaultColWidth="12.59765625" defaultRowHeight="15" customHeight="1"/>
  <cols>
    <col min="1" max="1" width="3.59765625" style="81" customWidth="1"/>
    <col min="2" max="2" width="8.59765625" style="81" customWidth="1"/>
    <col min="3" max="3" width="20.8984375" style="81" customWidth="1"/>
    <col min="4" max="11" width="5.8984375" style="81" customWidth="1"/>
    <col min="12" max="12" width="10.3984375" style="81" customWidth="1"/>
    <col min="13" max="13" width="10.3984375" style="238" customWidth="1"/>
    <col min="14" max="19" width="5.09765625" style="81" customWidth="1"/>
    <col min="20" max="20" width="8" style="148" customWidth="1"/>
    <col min="21" max="34" width="2.8984375" style="81" customWidth="1"/>
    <col min="35" max="35" width="5" style="81" customWidth="1"/>
    <col min="36" max="36" width="3.19921875" style="81" customWidth="1"/>
    <col min="37" max="37" width="2.8984375" style="81" customWidth="1"/>
    <col min="38" max="38" width="4.3984375" style="81" customWidth="1"/>
    <col min="39" max="39" width="9.8984375" style="148" customWidth="1"/>
    <col min="40" max="40" width="11.09765625" style="81" customWidth="1"/>
    <col min="41" max="48" width="5.09765625" style="81" customWidth="1"/>
    <col min="49" max="49" width="10.8984375" style="81" customWidth="1"/>
    <col min="50" max="53" width="5.3984375" style="81" customWidth="1"/>
    <col min="54" max="54" width="9.59765625" style="148" customWidth="1"/>
    <col min="55" max="65" width="5.59765625" style="81" customWidth="1"/>
    <col min="66" max="66" width="9.19921875" style="148" customWidth="1"/>
    <col min="67" max="67" width="12.8984375" style="171" customWidth="1"/>
    <col min="68" max="68" width="11.69921875" style="166" customWidth="1"/>
    <col min="69" max="16384" width="12.59765625" style="81"/>
  </cols>
  <sheetData>
    <row r="1" spans="1:68" ht="19.5" customHeight="1">
      <c r="A1" s="124"/>
      <c r="B1" s="124"/>
      <c r="C1" s="277" t="s">
        <v>32</v>
      </c>
      <c r="D1" s="283"/>
      <c r="E1" s="283"/>
      <c r="F1" s="283"/>
      <c r="G1" s="283"/>
      <c r="H1" s="283"/>
      <c r="I1" s="283"/>
      <c r="J1" s="283"/>
      <c r="K1" s="283"/>
      <c r="L1" s="124"/>
      <c r="M1" s="232"/>
      <c r="N1" s="277" t="s">
        <v>32</v>
      </c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161"/>
      <c r="AN1" s="277" t="s">
        <v>32</v>
      </c>
      <c r="AO1" s="283"/>
      <c r="AP1" s="283"/>
      <c r="AQ1" s="283"/>
      <c r="AR1" s="283"/>
      <c r="AS1" s="283"/>
      <c r="AT1" s="283"/>
      <c r="AU1" s="283"/>
      <c r="AV1" s="283"/>
      <c r="AW1" s="283"/>
      <c r="AX1" s="283"/>
      <c r="AY1" s="283"/>
      <c r="AZ1" s="283"/>
      <c r="BA1" s="283"/>
      <c r="BB1" s="161"/>
      <c r="BC1" s="277" t="s">
        <v>32</v>
      </c>
      <c r="BD1" s="283"/>
      <c r="BE1" s="283"/>
      <c r="BF1" s="283"/>
      <c r="BG1" s="283"/>
      <c r="BH1" s="283"/>
      <c r="BI1" s="283"/>
      <c r="BJ1" s="283"/>
      <c r="BK1" s="283"/>
      <c r="BL1" s="283"/>
      <c r="BM1" s="283"/>
      <c r="BN1" s="283"/>
      <c r="BO1" s="283"/>
      <c r="BP1" s="283"/>
    </row>
    <row r="2" spans="1:68" ht="19.5" customHeight="1">
      <c r="A2" s="124"/>
      <c r="B2" s="124"/>
      <c r="C2" s="277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D2" s="283"/>
      <c r="E2" s="283"/>
      <c r="F2" s="283"/>
      <c r="G2" s="283"/>
      <c r="H2" s="283"/>
      <c r="I2" s="283"/>
      <c r="J2" s="283"/>
      <c r="K2" s="283"/>
      <c r="L2" s="124"/>
      <c r="M2" s="232"/>
      <c r="N2" s="124"/>
      <c r="O2" s="124"/>
      <c r="P2" s="277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4"/>
      <c r="AK2" s="284"/>
      <c r="AL2" s="284"/>
      <c r="AM2" s="125"/>
      <c r="AN2" s="124"/>
      <c r="AO2" s="277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AP2" s="283"/>
      <c r="AQ2" s="283"/>
      <c r="AR2" s="283"/>
      <c r="AS2" s="283"/>
      <c r="AT2" s="283"/>
      <c r="AU2" s="283"/>
      <c r="AV2" s="283"/>
      <c r="AW2" s="283"/>
      <c r="AX2" s="283"/>
      <c r="AY2" s="283"/>
      <c r="AZ2" s="124"/>
      <c r="BA2" s="124"/>
      <c r="BB2" s="125"/>
      <c r="BC2" s="124"/>
      <c r="BD2" s="277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09" t="s">
        <v>2</v>
      </c>
      <c r="B4" s="310" t="str">
        <f>สรุปผลสมรรถนะ!C4</f>
        <v>เลขประจำตัวนักเรียน</v>
      </c>
      <c r="C4" s="312" t="s">
        <v>31</v>
      </c>
      <c r="D4" s="311" t="s">
        <v>33</v>
      </c>
      <c r="E4" s="281"/>
      <c r="F4" s="281"/>
      <c r="G4" s="281"/>
      <c r="H4" s="281"/>
      <c r="I4" s="281"/>
      <c r="J4" s="281"/>
      <c r="K4" s="281"/>
      <c r="L4" s="282"/>
      <c r="M4" s="321" t="s">
        <v>299</v>
      </c>
      <c r="N4" s="314" t="s">
        <v>34</v>
      </c>
      <c r="O4" s="281"/>
      <c r="P4" s="281"/>
      <c r="Q4" s="281"/>
      <c r="R4" s="281"/>
      <c r="S4" s="282"/>
      <c r="T4" s="339" t="s">
        <v>300</v>
      </c>
      <c r="U4" s="343" t="s">
        <v>35</v>
      </c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2"/>
      <c r="AM4" s="339" t="s">
        <v>304</v>
      </c>
      <c r="AN4" s="280" t="s">
        <v>36</v>
      </c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2"/>
      <c r="BB4" s="339" t="s">
        <v>307</v>
      </c>
      <c r="BC4" s="293" t="s">
        <v>37</v>
      </c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303" t="s">
        <v>308</v>
      </c>
      <c r="BO4" s="285" t="s">
        <v>38</v>
      </c>
      <c r="BP4" s="288" t="s">
        <v>39</v>
      </c>
    </row>
    <row r="5" spans="1:68" ht="22.5" customHeight="1">
      <c r="A5" s="295"/>
      <c r="B5" s="295"/>
      <c r="C5" s="307"/>
      <c r="D5" s="315" t="s">
        <v>40</v>
      </c>
      <c r="E5" s="292"/>
      <c r="F5" s="292"/>
      <c r="G5" s="298"/>
      <c r="H5" s="325" t="s">
        <v>41</v>
      </c>
      <c r="I5" s="298"/>
      <c r="J5" s="326" t="s">
        <v>42</v>
      </c>
      <c r="K5" s="298"/>
      <c r="L5" s="127" t="s">
        <v>43</v>
      </c>
      <c r="M5" s="322"/>
      <c r="N5" s="332" t="s">
        <v>40</v>
      </c>
      <c r="O5" s="292"/>
      <c r="P5" s="298"/>
      <c r="Q5" s="333" t="s">
        <v>41</v>
      </c>
      <c r="R5" s="292"/>
      <c r="S5" s="317"/>
      <c r="T5" s="340"/>
      <c r="U5" s="367" t="s">
        <v>40</v>
      </c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8"/>
      <c r="AJ5" s="352" t="s">
        <v>41</v>
      </c>
      <c r="AK5" s="353"/>
      <c r="AL5" s="354"/>
      <c r="AM5" s="340"/>
      <c r="AN5" s="128" t="s">
        <v>40</v>
      </c>
      <c r="AO5" s="365" t="s">
        <v>41</v>
      </c>
      <c r="AP5" s="292"/>
      <c r="AQ5" s="298"/>
      <c r="AR5" s="365" t="s">
        <v>42</v>
      </c>
      <c r="AS5" s="292"/>
      <c r="AT5" s="292"/>
      <c r="AU5" s="292"/>
      <c r="AV5" s="298"/>
      <c r="AW5" s="129" t="s">
        <v>43</v>
      </c>
      <c r="AX5" s="358" t="s">
        <v>44</v>
      </c>
      <c r="AY5" s="298"/>
      <c r="AZ5" s="358" t="s">
        <v>45</v>
      </c>
      <c r="BA5" s="317"/>
      <c r="BB5" s="340"/>
      <c r="BC5" s="297" t="s">
        <v>40</v>
      </c>
      <c r="BD5" s="292"/>
      <c r="BE5" s="292"/>
      <c r="BF5" s="298"/>
      <c r="BG5" s="291" t="s">
        <v>41</v>
      </c>
      <c r="BH5" s="292"/>
      <c r="BI5" s="292"/>
      <c r="BJ5" s="292"/>
      <c r="BK5" s="292"/>
      <c r="BL5" s="292"/>
      <c r="BM5" s="292"/>
      <c r="BN5" s="304"/>
      <c r="BO5" s="286"/>
      <c r="BP5" s="289"/>
    </row>
    <row r="6" spans="1:68" ht="16.5" customHeight="1">
      <c r="A6" s="295"/>
      <c r="B6" s="295"/>
      <c r="C6" s="307"/>
      <c r="D6" s="330" t="s">
        <v>46</v>
      </c>
      <c r="E6" s="292"/>
      <c r="F6" s="292"/>
      <c r="G6" s="298"/>
      <c r="H6" s="331" t="s">
        <v>46</v>
      </c>
      <c r="I6" s="298"/>
      <c r="J6" s="331" t="s">
        <v>46</v>
      </c>
      <c r="K6" s="298"/>
      <c r="L6" s="140" t="s">
        <v>46</v>
      </c>
      <c r="M6" s="322"/>
      <c r="N6" s="318" t="s">
        <v>46</v>
      </c>
      <c r="O6" s="292"/>
      <c r="P6" s="298"/>
      <c r="Q6" s="316" t="s">
        <v>46</v>
      </c>
      <c r="R6" s="292"/>
      <c r="S6" s="317"/>
      <c r="T6" s="340"/>
      <c r="U6" s="368" t="s">
        <v>46</v>
      </c>
      <c r="V6" s="292"/>
      <c r="W6" s="292"/>
      <c r="X6" s="292"/>
      <c r="Y6" s="292"/>
      <c r="Z6" s="292"/>
      <c r="AA6" s="292"/>
      <c r="AB6" s="292"/>
      <c r="AC6" s="292"/>
      <c r="AD6" s="369"/>
      <c r="AE6" s="369"/>
      <c r="AF6" s="292"/>
      <c r="AG6" s="292"/>
      <c r="AH6" s="292"/>
      <c r="AI6" s="298"/>
      <c r="AJ6" s="355" t="s">
        <v>46</v>
      </c>
      <c r="AK6" s="356"/>
      <c r="AL6" s="357"/>
      <c r="AM6" s="340"/>
      <c r="AN6" s="141" t="s">
        <v>46</v>
      </c>
      <c r="AO6" s="359" t="s">
        <v>46</v>
      </c>
      <c r="AP6" s="292"/>
      <c r="AQ6" s="298"/>
      <c r="AR6" s="359" t="s">
        <v>46</v>
      </c>
      <c r="AS6" s="292"/>
      <c r="AT6" s="292"/>
      <c r="AU6" s="292"/>
      <c r="AV6" s="298"/>
      <c r="AW6" s="142" t="s">
        <v>46</v>
      </c>
      <c r="AX6" s="359" t="s">
        <v>46</v>
      </c>
      <c r="AY6" s="298"/>
      <c r="AZ6" s="359" t="s">
        <v>46</v>
      </c>
      <c r="BA6" s="317"/>
      <c r="BB6" s="340"/>
      <c r="BC6" s="299" t="s">
        <v>46</v>
      </c>
      <c r="BD6" s="292"/>
      <c r="BE6" s="292"/>
      <c r="BF6" s="298"/>
      <c r="BG6" s="370" t="s">
        <v>46</v>
      </c>
      <c r="BH6" s="292"/>
      <c r="BI6" s="292"/>
      <c r="BJ6" s="292"/>
      <c r="BK6" s="292"/>
      <c r="BL6" s="292"/>
      <c r="BM6" s="292"/>
      <c r="BN6" s="304"/>
      <c r="BO6" s="286"/>
      <c r="BP6" s="289"/>
    </row>
    <row r="7" spans="1:68" ht="15.75" customHeight="1">
      <c r="A7" s="295"/>
      <c r="B7" s="295"/>
      <c r="C7" s="307"/>
      <c r="D7" s="313" t="s">
        <v>47</v>
      </c>
      <c r="E7" s="324" t="s">
        <v>48</v>
      </c>
      <c r="F7" s="324" t="s">
        <v>49</v>
      </c>
      <c r="G7" s="324" t="s">
        <v>50</v>
      </c>
      <c r="H7" s="324" t="s">
        <v>51</v>
      </c>
      <c r="I7" s="324" t="s">
        <v>52</v>
      </c>
      <c r="J7" s="324" t="s">
        <v>53</v>
      </c>
      <c r="K7" s="324" t="s">
        <v>54</v>
      </c>
      <c r="L7" s="327" t="s">
        <v>55</v>
      </c>
      <c r="M7" s="322"/>
      <c r="N7" s="319" t="s">
        <v>56</v>
      </c>
      <c r="O7" s="320" t="s">
        <v>57</v>
      </c>
      <c r="P7" s="320" t="s">
        <v>58</v>
      </c>
      <c r="Q7" s="320" t="s">
        <v>59</v>
      </c>
      <c r="R7" s="320" t="s">
        <v>60</v>
      </c>
      <c r="S7" s="342" t="s">
        <v>61</v>
      </c>
      <c r="T7" s="340"/>
      <c r="U7" s="347" t="s">
        <v>62</v>
      </c>
      <c r="V7" s="348"/>
      <c r="W7" s="348"/>
      <c r="X7" s="348"/>
      <c r="Y7" s="348"/>
      <c r="Z7" s="348"/>
      <c r="AA7" s="348"/>
      <c r="AB7" s="348"/>
      <c r="AC7" s="349"/>
      <c r="AD7" s="361" t="s">
        <v>63</v>
      </c>
      <c r="AE7" s="361"/>
      <c r="AF7" s="348" t="s">
        <v>64</v>
      </c>
      <c r="AG7" s="292"/>
      <c r="AH7" s="298"/>
      <c r="AI7" s="334" t="s">
        <v>65</v>
      </c>
      <c r="AJ7" s="350" t="s">
        <v>66</v>
      </c>
      <c r="AK7" s="351"/>
      <c r="AL7" s="351"/>
      <c r="AM7" s="340"/>
      <c r="AN7" s="371" t="s">
        <v>67</v>
      </c>
      <c r="AO7" s="360" t="s">
        <v>68</v>
      </c>
      <c r="AP7" s="360" t="s">
        <v>69</v>
      </c>
      <c r="AQ7" s="360" t="s">
        <v>70</v>
      </c>
      <c r="AR7" s="360" t="s">
        <v>71</v>
      </c>
      <c r="AS7" s="360" t="s">
        <v>72</v>
      </c>
      <c r="AT7" s="360" t="s">
        <v>73</v>
      </c>
      <c r="AU7" s="360" t="s">
        <v>305</v>
      </c>
      <c r="AV7" s="360" t="s">
        <v>306</v>
      </c>
      <c r="AW7" s="360" t="s">
        <v>74</v>
      </c>
      <c r="AX7" s="360" t="s">
        <v>75</v>
      </c>
      <c r="AY7" s="360" t="s">
        <v>76</v>
      </c>
      <c r="AZ7" s="360" t="s">
        <v>77</v>
      </c>
      <c r="BA7" s="366" t="s">
        <v>78</v>
      </c>
      <c r="BB7" s="340"/>
      <c r="BC7" s="300" t="s">
        <v>79</v>
      </c>
      <c r="BD7" s="294" t="s">
        <v>80</v>
      </c>
      <c r="BE7" s="294" t="s">
        <v>81</v>
      </c>
      <c r="BF7" s="294" t="s">
        <v>82</v>
      </c>
      <c r="BG7" s="294" t="s">
        <v>83</v>
      </c>
      <c r="BH7" s="294" t="s">
        <v>84</v>
      </c>
      <c r="BI7" s="294" t="s">
        <v>85</v>
      </c>
      <c r="BJ7" s="306" t="s">
        <v>86</v>
      </c>
      <c r="BK7" s="306" t="s">
        <v>310</v>
      </c>
      <c r="BL7" s="306" t="s">
        <v>311</v>
      </c>
      <c r="BM7" s="306" t="s">
        <v>312</v>
      </c>
      <c r="BN7" s="304"/>
      <c r="BO7" s="286"/>
      <c r="BP7" s="289"/>
    </row>
    <row r="8" spans="1:68" ht="15.75" customHeight="1">
      <c r="A8" s="295"/>
      <c r="B8" s="295"/>
      <c r="C8" s="307"/>
      <c r="D8" s="301"/>
      <c r="E8" s="295"/>
      <c r="F8" s="295"/>
      <c r="G8" s="295"/>
      <c r="H8" s="295"/>
      <c r="I8" s="295"/>
      <c r="J8" s="295"/>
      <c r="K8" s="295"/>
      <c r="L8" s="328"/>
      <c r="M8" s="322"/>
      <c r="N8" s="301"/>
      <c r="O8" s="295"/>
      <c r="P8" s="295"/>
      <c r="Q8" s="295"/>
      <c r="R8" s="295"/>
      <c r="S8" s="328"/>
      <c r="T8" s="340"/>
      <c r="U8" s="337" t="s">
        <v>87</v>
      </c>
      <c r="V8" s="338" t="s">
        <v>88</v>
      </c>
      <c r="W8" s="338" t="s">
        <v>89</v>
      </c>
      <c r="X8" s="344" t="s">
        <v>90</v>
      </c>
      <c r="Y8" s="292"/>
      <c r="Z8" s="298"/>
      <c r="AA8" s="338" t="s">
        <v>91</v>
      </c>
      <c r="AB8" s="338" t="s">
        <v>92</v>
      </c>
      <c r="AC8" s="345" t="s">
        <v>301</v>
      </c>
      <c r="AD8" s="362" t="s">
        <v>302</v>
      </c>
      <c r="AE8" s="363" t="s">
        <v>303</v>
      </c>
      <c r="AF8" s="338" t="s">
        <v>87</v>
      </c>
      <c r="AG8" s="338" t="s">
        <v>88</v>
      </c>
      <c r="AH8" s="338" t="s">
        <v>89</v>
      </c>
      <c r="AI8" s="335"/>
      <c r="AJ8" s="338" t="s">
        <v>87</v>
      </c>
      <c r="AK8" s="338" t="s">
        <v>88</v>
      </c>
      <c r="AL8" s="338" t="s">
        <v>89</v>
      </c>
      <c r="AM8" s="340"/>
      <c r="AN8" s="301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328"/>
      <c r="BB8" s="340"/>
      <c r="BC8" s="301"/>
      <c r="BD8" s="295"/>
      <c r="BE8" s="295"/>
      <c r="BF8" s="295"/>
      <c r="BG8" s="295"/>
      <c r="BH8" s="295"/>
      <c r="BI8" s="295"/>
      <c r="BJ8" s="307"/>
      <c r="BK8" s="307"/>
      <c r="BL8" s="307"/>
      <c r="BM8" s="307"/>
      <c r="BN8" s="304"/>
      <c r="BO8" s="286"/>
      <c r="BP8" s="289"/>
    </row>
    <row r="9" spans="1:68" ht="15.75" customHeight="1">
      <c r="A9" s="296"/>
      <c r="B9" s="296"/>
      <c r="C9" s="308"/>
      <c r="D9" s="302"/>
      <c r="E9" s="296"/>
      <c r="F9" s="296"/>
      <c r="G9" s="296"/>
      <c r="H9" s="296"/>
      <c r="I9" s="296"/>
      <c r="J9" s="296"/>
      <c r="K9" s="296"/>
      <c r="L9" s="329"/>
      <c r="M9" s="323"/>
      <c r="N9" s="302"/>
      <c r="O9" s="296"/>
      <c r="P9" s="296"/>
      <c r="Q9" s="296"/>
      <c r="R9" s="296"/>
      <c r="S9" s="329"/>
      <c r="T9" s="341"/>
      <c r="U9" s="302"/>
      <c r="V9" s="296"/>
      <c r="W9" s="296"/>
      <c r="X9" s="130">
        <v>4.0999999999999996</v>
      </c>
      <c r="Y9" s="130">
        <v>4.2</v>
      </c>
      <c r="Z9" s="130">
        <v>4.3</v>
      </c>
      <c r="AA9" s="296"/>
      <c r="AB9" s="296"/>
      <c r="AC9" s="346"/>
      <c r="AD9" s="346"/>
      <c r="AE9" s="364"/>
      <c r="AF9" s="296"/>
      <c r="AG9" s="296"/>
      <c r="AH9" s="296"/>
      <c r="AI9" s="336"/>
      <c r="AJ9" s="296"/>
      <c r="AK9" s="296"/>
      <c r="AL9" s="296"/>
      <c r="AM9" s="341"/>
      <c r="AN9" s="302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AY9" s="296"/>
      <c r="AZ9" s="296"/>
      <c r="BA9" s="329"/>
      <c r="BB9" s="341"/>
      <c r="BC9" s="302"/>
      <c r="BD9" s="296"/>
      <c r="BE9" s="296"/>
      <c r="BF9" s="296"/>
      <c r="BG9" s="296"/>
      <c r="BH9" s="296"/>
      <c r="BI9" s="296"/>
      <c r="BJ9" s="308"/>
      <c r="BK9" s="308"/>
      <c r="BL9" s="308"/>
      <c r="BM9" s="308"/>
      <c r="BN9" s="305"/>
      <c r="BO9" s="287"/>
      <c r="BP9" s="290"/>
    </row>
    <row r="10" spans="1:68" ht="15.75" customHeight="1">
      <c r="A10" s="131">
        <v>1</v>
      </c>
      <c r="B10" s="132">
        <f>IF(นักเรียน!B6="","",นักเรียน!B6)</f>
        <v>17947</v>
      </c>
      <c r="C10" s="133" t="str">
        <f>IF(นักเรียน!C6="","",นักเรียน!C6)</f>
        <v>เด็กชายชัชวาลย์  สีอ่อน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18335</v>
      </c>
      <c r="C11" s="133" t="str">
        <f>IF(นักเรียน!C7="","",นักเรียน!C7)</f>
        <v>เด็กชายกิตติศักดิ์  ภูอีนา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18337</v>
      </c>
      <c r="C12" s="133" t="str">
        <f>IF(นักเรียน!C8="","",นักเรียน!C8)</f>
        <v>เด็กชายเขมราช พันธ์เหล็ก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18338</v>
      </c>
      <c r="C13" s="133" t="str">
        <f>IF(นักเรียน!C9="","",นักเรียน!C9)</f>
        <v>เด็กชายจตุพล ภูประสิทธิ์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18339</v>
      </c>
      <c r="C14" s="133" t="str">
        <f>IF(นักเรียน!C10="","",นักเรียน!C10)</f>
        <v>เด็กชายจิตกร ภูขาว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18340</v>
      </c>
      <c r="C15" s="133" t="str">
        <f>IF(นักเรียน!C11="","",นักเรียน!C11)</f>
        <v>เด็กชายจิรายุทธ กลมขันธ์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18341</v>
      </c>
      <c r="C16" s="133" t="str">
        <f>IF(นักเรียน!C12="","",นักเรียน!C12)</f>
        <v>เด็กชายโชคมงคล  ผกานวน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18342</v>
      </c>
      <c r="C17" s="133" t="str">
        <f>IF(นักเรียน!C13="","",นักเรียน!C13)</f>
        <v>เด็กชายณรงค์ศักดิ์  วิเชียรชัย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18343</v>
      </c>
      <c r="C18" s="133" t="str">
        <f>IF(นักเรียน!C14="","",นักเรียน!C14)</f>
        <v>เด็กชายดัสกร แก้วโสม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18344</v>
      </c>
      <c r="C19" s="133" t="str">
        <f>IF(นักเรียน!C15="","",นักเรียน!C15)</f>
        <v>เด็กชายธรรมนูญ สนิทชน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18346</v>
      </c>
      <c r="C20" s="133" t="str">
        <f>IF(นักเรียน!C16="","",นักเรียน!C16)</f>
        <v>เด็กชายพงศกร กั้วศรี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18347</v>
      </c>
      <c r="C21" s="133" t="str">
        <f>IF(นักเรียน!C17="","",นักเรียน!C17)</f>
        <v>เด็กชายภัทรพล  สุทาธรรม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18348</v>
      </c>
      <c r="C22" s="133" t="str">
        <f>IF(นักเรียน!C18="","",นักเรียน!C18)</f>
        <v>เด็กชายยอดยิ่ง  ถิตย์วิลาศ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18349</v>
      </c>
      <c r="C23" s="133" t="str">
        <f>IF(นักเรียน!C19="","",นักเรียน!C19)</f>
        <v>เด็กชายรัฐภูมิ ประชุมแสน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18350</v>
      </c>
      <c r="C24" s="133" t="str">
        <f>IF(นักเรียน!C20="","",นักเรียน!C20)</f>
        <v>เด็กชายวรากร  ทองคำ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18351</v>
      </c>
      <c r="C25" s="133" t="str">
        <f>IF(นักเรียน!C21="","",นักเรียน!C21)</f>
        <v>เด็กชายวันชนะ ภักดี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18352</v>
      </c>
      <c r="C26" s="133" t="str">
        <f>IF(นักเรียน!C22="","",นักเรียน!C22)</f>
        <v>เด็กชายวิชชากร พรมเสนา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18353</v>
      </c>
      <c r="C27" s="133" t="str">
        <f>IF(นักเรียน!C23="","",นักเรียน!C23)</f>
        <v>เด็กชายวิศรุต  วงพิเดช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18354</v>
      </c>
      <c r="C28" s="133" t="str">
        <f>IF(นักเรียน!C24="","",นักเรียน!C24)</f>
        <v>เด็กชายอนุรักษ์ สิกขาจิตร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18355</v>
      </c>
      <c r="C29" s="133" t="str">
        <f>IF(นักเรียน!C25="","",นักเรียน!C25)</f>
        <v>เด็กหญิงขวัญฤทัย แสนงาม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18356</v>
      </c>
      <c r="C30" s="133" t="str">
        <f>IF(นักเรียน!C26="","",นักเรียน!C26)</f>
        <v>เด็กหญิงญาณิศา  บัวริยานันท์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18357</v>
      </c>
      <c r="C31" s="133" t="str">
        <f>IF(นักเรียน!C27="","",นักเรียน!C27)</f>
        <v>เด็กหญิงธิดาพร  สุไผ่โพธิ์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18358</v>
      </c>
      <c r="C32" s="133" t="str">
        <f>IF(นักเรียน!C28="","",นักเรียน!C28)</f>
        <v>เด็กหญิงเนรัญญา ดีมั่งมี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18361</v>
      </c>
      <c r="C33" s="133" t="str">
        <f>IF(นักเรียน!C29="","",นักเรียน!C29)</f>
        <v>เด็กหญิงเพ็ญนภา ไชยคำนวณ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si="4"/>
        <v>#N/A</v>
      </c>
      <c r="BO33" s="246" t="e">
        <f t="shared" si="5"/>
        <v>#N/A</v>
      </c>
      <c r="BP33" s="245" t="e">
        <f t="shared" si="0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18362</v>
      </c>
      <c r="C34" s="133" t="str">
        <f>IF(นักเรียน!C30="","",นักเรียน!C30)</f>
        <v>เด็กหญิงมนัสนันท์  สุวรรณพล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si="4"/>
        <v>#N/A</v>
      </c>
      <c r="BO34" s="246" t="e">
        <f t="shared" si="5"/>
        <v>#N/A</v>
      </c>
      <c r="BP34" s="245" t="e">
        <f t="shared" si="0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18364</v>
      </c>
      <c r="C35" s="133" t="str">
        <f>IF(นักเรียน!C31="","",นักเรียน!C31)</f>
        <v>เด็กหญิงศศิวิมล ศรีไกรรัตน์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4"/>
        <v>#N/A</v>
      </c>
      <c r="BO35" s="246" t="e">
        <f t="shared" si="5"/>
        <v>#N/A</v>
      </c>
      <c r="BP35" s="245" t="e">
        <f t="shared" si="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18366</v>
      </c>
      <c r="C36" s="133" t="str">
        <f>IF(นักเรียน!C32="","",นักเรียน!C32)</f>
        <v>เด็กหญิงอรทัย  ผลกิจ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4"/>
        <v>#N/A</v>
      </c>
      <c r="BO36" s="246" t="e">
        <f t="shared" si="5"/>
        <v>#N/A</v>
      </c>
      <c r="BP36" s="245" t="e">
        <f t="shared" si="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18367</v>
      </c>
      <c r="C37" s="133" t="str">
        <f>IF(นักเรียน!C33="","",นักเรียน!C33)</f>
        <v>เด็กหญิงอลิษา วงษ์ทอง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4"/>
        <v>#N/A</v>
      </c>
      <c r="BO37" s="246" t="e">
        <f t="shared" si="5"/>
        <v>#N/A</v>
      </c>
      <c r="BP37" s="245" t="e">
        <f t="shared" si="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18549</v>
      </c>
      <c r="C38" s="133" t="str">
        <f>IF(นักเรียน!C34="","",นักเรียน!C34)</f>
        <v>เด็กชายพรรธน์กร ทรัพย์สมบัติ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si="4"/>
        <v>#N/A</v>
      </c>
      <c r="BO38" s="246" t="e">
        <f t="shared" si="5"/>
        <v>#N/A</v>
      </c>
      <c r="BP38" s="245" t="e">
        <f t="shared" si="0"/>
        <v>#N/A</v>
      </c>
    </row>
    <row r="39" spans="1:68" ht="15.75" customHeight="1">
      <c r="A39" s="131">
        <v>30</v>
      </c>
      <c r="B39" s="132">
        <f>IF(นักเรียน!B35="","",นักเรียน!B35)</f>
        <v>19475</v>
      </c>
      <c r="C39" s="133" t="str">
        <f>IF(นักเรียน!C35="","",นักเรียน!C35)</f>
        <v>เด็กชายสรวิชญ์ ร้อยมะณี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4"/>
        <v>#N/A</v>
      </c>
      <c r="BO39" s="246" t="e">
        <f t="shared" si="5"/>
        <v>#N/A</v>
      </c>
      <c r="BP39" s="245" t="e">
        <f t="shared" si="0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19478</v>
      </c>
      <c r="C40" s="133" t="str">
        <f>IF(นักเรียน!C36="","",นักเรียน!C36)</f>
        <v>เด็กหญิงนุชจิรา ยนตันธุ์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4"/>
        <v>#N/A</v>
      </c>
      <c r="BO40" s="246" t="e">
        <f t="shared" si="5"/>
        <v>#N/A</v>
      </c>
      <c r="BP40" s="245" t="e">
        <f t="shared" si="0"/>
        <v>#N/A</v>
      </c>
    </row>
    <row r="41" spans="1:68" ht="15.75" customHeight="1">
      <c r="A41" s="131">
        <v>32</v>
      </c>
      <c r="B41" s="132">
        <f>IF(นักเรียน!B37="","",นักเรียน!B37)</f>
        <v>19523</v>
      </c>
      <c r="C41" s="133" t="str">
        <f>IF(นักเรียน!C37="","",นักเรียน!C37)</f>
        <v>เด็กหญิงจิรัชญา ผลวาด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 t="e">
        <f t="shared" si="4"/>
        <v>#N/A</v>
      </c>
      <c r="BO41" s="246" t="e">
        <f t="shared" si="5"/>
        <v>#N/A</v>
      </c>
      <c r="BP41" s="245" t="e">
        <f t="shared" si="0"/>
        <v>#N/A</v>
      </c>
    </row>
    <row r="42" spans="1:68" ht="15.75" customHeight="1">
      <c r="A42" s="131">
        <v>33</v>
      </c>
      <c r="B42" s="132" t="str">
        <f>IF(นักเรียน!B38="","",นักเรียน!B38)</f>
        <v/>
      </c>
      <c r="C42" s="133" t="str">
        <f>IF(นักเรียน!C38="","",นักเรียน!C38)</f>
        <v/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 t="e">
        <f t="shared" si="4"/>
        <v>#N/A</v>
      </c>
      <c r="BO42" s="246" t="e">
        <f t="shared" si="5"/>
        <v>#N/A</v>
      </c>
      <c r="BP42" s="245" t="e">
        <f t="shared" si="0"/>
        <v>#N/A</v>
      </c>
    </row>
    <row r="43" spans="1:68" ht="15.75" customHeight="1">
      <c r="A43" s="131">
        <v>34</v>
      </c>
      <c r="B43" s="132" t="str">
        <f>IF(นักเรียน!B39="","",นักเรียน!B39)</f>
        <v/>
      </c>
      <c r="C43" s="133" t="str">
        <f>IF(นักเรียน!C39="","",นักเรียน!C39)</f>
        <v/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 t="e">
        <f t="shared" si="4"/>
        <v>#N/A</v>
      </c>
      <c r="BO43" s="246" t="e">
        <f t="shared" si="5"/>
        <v>#N/A</v>
      </c>
      <c r="BP43" s="245" t="e">
        <f t="shared" si="0"/>
        <v>#N/A</v>
      </c>
    </row>
    <row r="44" spans="1:68" ht="15.75" customHeight="1">
      <c r="A44" s="131">
        <v>35</v>
      </c>
      <c r="B44" s="132" t="str">
        <f>IF(นักเรียน!B40="","",นักเรียน!B40)</f>
        <v/>
      </c>
      <c r="C44" s="133" t="str">
        <f>IF(นักเรียน!C40="","",นักเรียน!C40)</f>
        <v/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 t="e">
        <f t="shared" si="4"/>
        <v>#N/A</v>
      </c>
      <c r="BO44" s="246" t="e">
        <f t="shared" si="5"/>
        <v>#N/A</v>
      </c>
      <c r="BP44" s="245" t="e">
        <f t="shared" si="0"/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/>
      </c>
      <c r="C45" s="133" t="str">
        <f>IF(นักเรียน!C41="","",นักเรียน!C41)</f>
        <v/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 t="e">
        <f t="shared" si="4"/>
        <v>#N/A</v>
      </c>
      <c r="BO45" s="246" t="e">
        <f t="shared" si="5"/>
        <v>#N/A</v>
      </c>
      <c r="BP45" s="245" t="e">
        <f t="shared" si="0"/>
        <v>#N/A</v>
      </c>
    </row>
    <row r="46" spans="1:68" ht="15.75" customHeight="1">
      <c r="A46" s="131">
        <v>37</v>
      </c>
      <c r="B46" s="132" t="str">
        <f>IF(นักเรียน!B42="","",นักเรียน!B42)</f>
        <v/>
      </c>
      <c r="C46" s="133" t="str">
        <f>IF(นักเรียน!C42="","",นักเรียน!C42)</f>
        <v/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 t="e">
        <f t="shared" si="4"/>
        <v>#N/A</v>
      </c>
      <c r="BO46" s="246" t="e">
        <f t="shared" si="5"/>
        <v>#N/A</v>
      </c>
      <c r="BP46" s="245" t="e">
        <f t="shared" si="0"/>
        <v>#N/A</v>
      </c>
    </row>
    <row r="47" spans="1:68" ht="15.75" customHeight="1">
      <c r="A47" s="131">
        <v>38</v>
      </c>
      <c r="B47" s="132" t="str">
        <f>IF(นักเรียน!B43="","",นักเรียน!B43)</f>
        <v/>
      </c>
      <c r="C47" s="133" t="str">
        <f>IF(นักเรียน!C43="","",นักเรียน!C43)</f>
        <v/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 t="e">
        <f t="shared" si="4"/>
        <v>#N/A</v>
      </c>
      <c r="BO47" s="246" t="e">
        <f t="shared" si="5"/>
        <v>#N/A</v>
      </c>
      <c r="BP47" s="245" t="e">
        <f t="shared" si="0"/>
        <v>#N/A</v>
      </c>
    </row>
    <row r="48" spans="1:68" ht="15.75" customHeight="1">
      <c r="A48" s="131">
        <v>39</v>
      </c>
      <c r="B48" s="132" t="str">
        <f>IF(นักเรียน!B44="","",นักเรียน!B44)</f>
        <v/>
      </c>
      <c r="C48" s="133" t="str">
        <f>IF(นักเรียน!C44="","",นักเรียน!C44)</f>
        <v/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 t="e">
        <f t="shared" si="4"/>
        <v>#N/A</v>
      </c>
      <c r="BO48" s="246" t="e">
        <f t="shared" si="5"/>
        <v>#N/A</v>
      </c>
      <c r="BP48" s="245" t="e">
        <f t="shared" si="0"/>
        <v>#N/A</v>
      </c>
    </row>
    <row r="49" spans="1:68" ht="15.75" customHeight="1">
      <c r="A49" s="131">
        <v>40</v>
      </c>
      <c r="B49" s="132" t="str">
        <f>IF(นักเรียน!B45="","",นักเรียน!B45)</f>
        <v/>
      </c>
      <c r="C49" s="133" t="str">
        <f>IF(นักเรียน!C45="","",นักเรียน!C45)</f>
        <v/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6"/>
        <v>#N/A</v>
      </c>
      <c r="N49" s="134"/>
      <c r="O49" s="135"/>
      <c r="P49" s="135"/>
      <c r="Q49" s="135"/>
      <c r="R49" s="135"/>
      <c r="S49" s="136"/>
      <c r="T49" s="137" t="e">
        <f t="shared" si="1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2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3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 t="e">
        <f t="shared" si="4"/>
        <v>#N/A</v>
      </c>
      <c r="BO49" s="246" t="e">
        <f t="shared" si="5"/>
        <v>#N/A</v>
      </c>
      <c r="BP49" s="245" t="e">
        <f t="shared" si="0"/>
        <v>#N/A</v>
      </c>
    </row>
    <row r="50" spans="1:68" ht="15.75" customHeight="1">
      <c r="A50" s="131">
        <v>41</v>
      </c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6"/>
      <c r="BP50" s="245"/>
    </row>
    <row r="51" spans="1:68" ht="15.75" customHeight="1">
      <c r="A51" s="131">
        <v>42</v>
      </c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16" zoomScale="55" zoomScaleNormal="55" workbookViewId="0">
      <selection activeCell="L36" sqref="L36"/>
    </sheetView>
  </sheetViews>
  <sheetFormatPr defaultColWidth="12.59765625" defaultRowHeight="15" customHeight="1"/>
  <cols>
    <col min="1" max="1" width="20.3984375" style="84" customWidth="1"/>
    <col min="2" max="2" width="4" style="84" customWidth="1"/>
    <col min="3" max="3" width="6.8984375" style="84" customWidth="1"/>
    <col min="4" max="4" width="21.09765625" style="84" customWidth="1"/>
    <col min="5" max="5" width="9" style="84" customWidth="1"/>
    <col min="6" max="6" width="8.796875" style="84" customWidth="1"/>
    <col min="7" max="7" width="8.59765625" style="84" customWidth="1"/>
    <col min="8" max="8" width="9.09765625" style="84" customWidth="1"/>
    <col min="9" max="9" width="9.19921875" style="84" customWidth="1"/>
    <col min="10" max="10" width="10" style="84" customWidth="1"/>
    <col min="11" max="11" width="10.8984375" style="84" customWidth="1"/>
    <col min="12" max="26" width="20.3984375" style="84" customWidth="1"/>
    <col min="27" max="16384" width="12.59765625" style="84"/>
  </cols>
  <sheetData>
    <row r="1" spans="1:26" ht="20.25" customHeight="1">
      <c r="A1" s="79"/>
      <c r="B1" s="375" t="s">
        <v>102</v>
      </c>
      <c r="C1" s="264"/>
      <c r="D1" s="264"/>
      <c r="E1" s="264"/>
      <c r="F1" s="264"/>
      <c r="G1" s="264"/>
      <c r="H1" s="264"/>
      <c r="I1" s="264"/>
      <c r="J1" s="264"/>
      <c r="K1" s="264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75" t="str">
        <f>บันทึกข้อความ!Q9&amp;" ปีการศึกษา "&amp;บันทึกข้อความ!Q10</f>
        <v>ชั้นมัธยมศึกษาปีที่ 3 ปีการศึกษา 2565</v>
      </c>
      <c r="E2" s="264"/>
      <c r="F2" s="264"/>
      <c r="G2" s="264"/>
      <c r="H2" s="264"/>
      <c r="I2" s="264"/>
      <c r="J2" s="264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6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7"/>
      <c r="D3" s="377"/>
      <c r="E3" s="377"/>
      <c r="F3" s="377"/>
      <c r="G3" s="377"/>
      <c r="H3" s="377"/>
      <c r="I3" s="377"/>
      <c r="J3" s="377"/>
      <c r="K3" s="377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8" t="s">
        <v>2</v>
      </c>
      <c r="C4" s="379" t="s">
        <v>103</v>
      </c>
      <c r="D4" s="378" t="s">
        <v>31</v>
      </c>
      <c r="E4" s="380" t="s">
        <v>104</v>
      </c>
      <c r="F4" s="381"/>
      <c r="G4" s="381"/>
      <c r="H4" s="381"/>
      <c r="I4" s="382"/>
      <c r="J4" s="373" t="s">
        <v>38</v>
      </c>
      <c r="K4" s="373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74"/>
      <c r="C5" s="374"/>
      <c r="D5" s="374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74"/>
      <c r="K5" s="374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17947</v>
      </c>
      <c r="D6" s="189" t="str">
        <f>IF(กรอกคะแนนประเมิน!C10="","",กรอกคะแนนประเมิน!C10)</f>
        <v>เด็กชายชัชวาลย์  สีอ่อน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37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18335</v>
      </c>
      <c r="D7" s="189" t="str">
        <f>IF(กรอกคะแนนประเมิน!C11="","",กรอกคะแนนประเมิน!C11)</f>
        <v>เด็กชายกิตติศักดิ์  ภูอีนา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37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18337</v>
      </c>
      <c r="D8" s="189" t="str">
        <f>IF(กรอกคะแนนประเมิน!C12="","",กรอกคะแนนประเมิน!C12)</f>
        <v>เด็กชายเขมราช พันธ์เหล็ก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18338</v>
      </c>
      <c r="D9" s="189" t="str">
        <f>IF(กรอกคะแนนประเมิน!C13="","",กรอกคะแนนประเมิน!C13)</f>
        <v>เด็กชายจตุพล ภูประสิทธิ์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18339</v>
      </c>
      <c r="D10" s="189" t="str">
        <f>IF(กรอกคะแนนประเมิน!C14="","",กรอกคะแนนประเมิน!C14)</f>
        <v>เด็กชายจิตกร ภูขาว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18340</v>
      </c>
      <c r="D11" s="189" t="str">
        <f>IF(กรอกคะแนนประเมิน!C15="","",กรอกคะแนนประเมิน!C15)</f>
        <v>เด็กชายจิรายุทธ กลมขันธ์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18341</v>
      </c>
      <c r="D12" s="189" t="str">
        <f>IF(กรอกคะแนนประเมิน!C16="","",กรอกคะแนนประเมิน!C16)</f>
        <v>เด็กชายโชคมงคล  ผกานวน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18342</v>
      </c>
      <c r="D13" s="189" t="str">
        <f>IF(กรอกคะแนนประเมิน!C17="","",กรอกคะแนนประเมิน!C17)</f>
        <v>เด็กชายณรงค์ศักดิ์  วิเชียรชัย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18343</v>
      </c>
      <c r="D14" s="189" t="str">
        <f>IF(กรอกคะแนนประเมิน!C18="","",กรอกคะแนนประเมิน!C18)</f>
        <v>เด็กชายดัสกร แก้วโสม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18344</v>
      </c>
      <c r="D15" s="189" t="str">
        <f>IF(กรอกคะแนนประเมิน!C19="","",กรอกคะแนนประเมิน!C19)</f>
        <v>เด็กชายธรรมนูญ สนิทชน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18346</v>
      </c>
      <c r="D16" s="189" t="str">
        <f>IF(กรอกคะแนนประเมิน!C20="","",กรอกคะแนนประเมิน!C20)</f>
        <v>เด็กชายพงศกร กั้วศรี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18347</v>
      </c>
      <c r="D17" s="189" t="str">
        <f>IF(กรอกคะแนนประเมิน!C21="","",กรอกคะแนนประเมิน!C21)</f>
        <v>เด็กชายภัทรพล  สุทาธรรม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18348</v>
      </c>
      <c r="D18" s="189" t="str">
        <f>IF(กรอกคะแนนประเมิน!C22="","",กรอกคะแนนประเมิน!C22)</f>
        <v>เด็กชายยอดยิ่ง  ถิตย์วิลาศ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18349</v>
      </c>
      <c r="D19" s="189" t="str">
        <f>IF(กรอกคะแนนประเมิน!C23="","",กรอกคะแนนประเมิน!C23)</f>
        <v>เด็กชายรัฐภูมิ ประชุมแสน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18350</v>
      </c>
      <c r="D20" s="189" t="str">
        <f>IF(กรอกคะแนนประเมิน!C24="","",กรอกคะแนนประเมิน!C24)</f>
        <v>เด็กชายวรากร  ทองคำ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18351</v>
      </c>
      <c r="D21" s="189" t="str">
        <f>IF(กรอกคะแนนประเมิน!C25="","",กรอกคะแนนประเมิน!C25)</f>
        <v>เด็กชายวันชนะ ภักดี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18352</v>
      </c>
      <c r="D22" s="189" t="str">
        <f>IF(กรอกคะแนนประเมิน!C26="","",กรอกคะแนนประเมิน!C26)</f>
        <v>เด็กชายวิชชากร พรมเสนา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18353</v>
      </c>
      <c r="D23" s="189" t="str">
        <f>IF(กรอกคะแนนประเมิน!C27="","",กรอกคะแนนประเมิน!C27)</f>
        <v>เด็กชายวิศรุต  วงพิเดช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18354</v>
      </c>
      <c r="D24" s="189" t="str">
        <f>IF(กรอกคะแนนประเมิน!C28="","",กรอกคะแนนประเมิน!C28)</f>
        <v>เด็กชายอนุรักษ์ สิกขาจิตร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18355</v>
      </c>
      <c r="D25" s="189" t="str">
        <f>IF(กรอกคะแนนประเมิน!C29="","",กรอกคะแนนประเมิน!C29)</f>
        <v>เด็กหญิงขวัญฤทัย แสนงาม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18356</v>
      </c>
      <c r="D26" s="189" t="str">
        <f>IF(กรอกคะแนนประเมิน!C30="","",กรอกคะแนนประเมิน!C30)</f>
        <v>เด็กหญิงญาณิศา  บัวริยานันท์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18357</v>
      </c>
      <c r="D27" s="189" t="str">
        <f>IF(กรอกคะแนนประเมิน!C31="","",กรอกคะแนนประเมิน!C31)</f>
        <v>เด็กหญิงธิดาพร  สุไผ่โพธิ์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18358</v>
      </c>
      <c r="D28" s="189" t="str">
        <f>IF(กรอกคะแนนประเมิน!C32="","",กรอกคะแนนประเมิน!C32)</f>
        <v>เด็กหญิงเนรัญญา ดีมั่งมี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18361</v>
      </c>
      <c r="D29" s="189" t="str">
        <f>IF(กรอกคะแนนประเมิน!C33="","",กรอกคะแนนประเมิน!C33)</f>
        <v>เด็กหญิงเพ็ญนภา ไชยคำนวณ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18362</v>
      </c>
      <c r="D30" s="189" t="str">
        <f>IF(กรอกคะแนนประเมิน!C34="","",กรอกคะแนนประเมิน!C34)</f>
        <v>เด็กหญิงมนัสนันท์  สุวรรณพล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18364</v>
      </c>
      <c r="D31" s="189" t="str">
        <f>IF(กรอกคะแนนประเมิน!C35="","",กรอกคะแนนประเมิน!C35)</f>
        <v>เด็กหญิงศศิวิมล ศรีไกรรัตน์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18366</v>
      </c>
      <c r="D32" s="189" t="str">
        <f>IF(กรอกคะแนนประเมิน!C36="","",กรอกคะแนนประเมิน!C36)</f>
        <v>เด็กหญิงอรทัย  ผลกิจ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18367</v>
      </c>
      <c r="D33" s="189" t="str">
        <f>IF(กรอกคะแนนประเมิน!C37="","",กรอกคะแนนประเมิน!C37)</f>
        <v>เด็กหญิงอลิษา วงษ์ทอง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18549</v>
      </c>
      <c r="D34" s="189" t="str">
        <f>IF(กรอกคะแนนประเมิน!C38="","",กรอกคะแนนประเมิน!C38)</f>
        <v>เด็กชายพรรธน์กร ทรัพย์สมบัติ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19475</v>
      </c>
      <c r="D35" s="189" t="str">
        <f>IF(กรอกคะแนนประเมิน!C39="","",กรอกคะแนนประเมิน!C39)</f>
        <v>เด็กชายสรวิชญ์ ร้อยมะณี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19478</v>
      </c>
      <c r="D36" s="189" t="str">
        <f>IF(กรอกคะแนนประเมิน!C40="","",กรอกคะแนนประเมิน!C40)</f>
        <v>เด็กหญิงนุชจิรา ยนตันธุ์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19523</v>
      </c>
      <c r="D37" s="189" t="str">
        <f>IF(กรอกคะแนนประเมิน!C41="","",กรอกคะแนนประเมิน!C41)</f>
        <v>เด็กหญิงจิรัชญา ผลวาด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/>
      </c>
      <c r="D38" s="189" t="str">
        <f>IF(กรอกคะแนนประเมิน!C42="","",กรอกคะแนนประเมิน!C42)</f>
        <v/>
      </c>
      <c r="E38" s="190"/>
      <c r="F38" s="190"/>
      <c r="G38" s="190"/>
      <c r="H38" s="190"/>
      <c r="I38" s="190"/>
      <c r="J38" s="191"/>
      <c r="K38" s="139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/>
      </c>
      <c r="D39" s="189" t="str">
        <f>IF(กรอกคะแนนประเมิน!C43="","",กรอกคะแนนประเมิน!C43)</f>
        <v/>
      </c>
      <c r="E39" s="190"/>
      <c r="F39" s="190"/>
      <c r="G39" s="190"/>
      <c r="H39" s="190"/>
      <c r="I39" s="190"/>
      <c r="J39" s="191"/>
      <c r="K39" s="139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91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91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91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91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72" t="str">
        <f>"("&amp;บันทึกข้อความ!Q11&amp;")"</f>
        <v>(นางสาวอรนิจ ฤทธิโรจน์)</v>
      </c>
      <c r="G52" s="372"/>
      <c r="H52" s="372"/>
      <c r="I52" s="372"/>
      <c r="J52" s="372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59765625" defaultRowHeight="15" customHeight="1"/>
  <cols>
    <col min="1" max="1" width="18" customWidth="1"/>
    <col min="2" max="26" width="7.59765625" customWidth="1"/>
  </cols>
  <sheetData>
    <row r="1" spans="1:2" ht="14.4">
      <c r="B1" s="31"/>
    </row>
    <row r="2" spans="1:2" ht="14.4">
      <c r="A2" s="32" t="s">
        <v>107</v>
      </c>
      <c r="B2" s="31">
        <v>2553</v>
      </c>
    </row>
    <row r="3" spans="1:2" ht="14.4">
      <c r="A3" s="32" t="s">
        <v>108</v>
      </c>
      <c r="B3" s="31">
        <v>2554</v>
      </c>
    </row>
    <row r="4" spans="1:2" ht="14.4">
      <c r="A4" s="32" t="s">
        <v>109</v>
      </c>
      <c r="B4" s="31">
        <v>2555</v>
      </c>
    </row>
    <row r="5" spans="1:2" ht="14.4">
      <c r="A5" s="32" t="s">
        <v>110</v>
      </c>
      <c r="B5" s="31">
        <v>2556</v>
      </c>
    </row>
    <row r="6" spans="1:2" ht="14.4">
      <c r="A6" s="32" t="s">
        <v>9</v>
      </c>
      <c r="B6" s="31">
        <v>2557</v>
      </c>
    </row>
    <row r="7" spans="1:2" ht="14.4">
      <c r="A7" s="32" t="s">
        <v>111</v>
      </c>
      <c r="B7" s="31">
        <v>2558</v>
      </c>
    </row>
    <row r="8" spans="1:2" ht="14.4">
      <c r="A8" s="32" t="s">
        <v>112</v>
      </c>
      <c r="B8" s="31">
        <v>2559</v>
      </c>
    </row>
    <row r="9" spans="1:2" ht="14.4">
      <c r="A9" s="32" t="s">
        <v>113</v>
      </c>
      <c r="B9" s="31">
        <v>2560</v>
      </c>
    </row>
    <row r="10" spans="1:2" ht="14.4">
      <c r="A10" s="32" t="s">
        <v>114</v>
      </c>
      <c r="B10" s="31">
        <v>2561</v>
      </c>
    </row>
    <row r="11" spans="1:2" ht="14.4">
      <c r="B11" s="31">
        <v>2562</v>
      </c>
    </row>
    <row r="12" spans="1:2" ht="14.4">
      <c r="A12" s="32" t="s">
        <v>115</v>
      </c>
      <c r="B12" s="31">
        <v>2563</v>
      </c>
    </row>
    <row r="13" spans="1:2" ht="14.4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59765625" defaultRowHeight="15" customHeight="1"/>
  <cols>
    <col min="1" max="1" width="3.59765625" customWidth="1"/>
    <col min="2" max="2" width="8.59765625" customWidth="1"/>
    <col min="3" max="3" width="20.8984375" customWidth="1"/>
    <col min="4" max="11" width="5.8984375" customWidth="1"/>
    <col min="12" max="12" width="10.3984375" customWidth="1"/>
    <col min="13" max="18" width="5.09765625" customWidth="1"/>
    <col min="19" max="31" width="2.8984375" customWidth="1"/>
    <col min="32" max="32" width="9.8984375" customWidth="1"/>
    <col min="33" max="33" width="12" customWidth="1"/>
    <col min="34" max="39" width="5.09765625" customWidth="1"/>
    <col min="40" max="40" width="10.8984375" customWidth="1"/>
    <col min="41" max="44" width="5.3984375" customWidth="1"/>
    <col min="45" max="52" width="5.59765625" customWidth="1"/>
    <col min="53" max="53" width="7.5" customWidth="1"/>
    <col min="54" max="54" width="9.3984375" customWidth="1"/>
    <col min="55" max="55" width="7.8984375" customWidth="1"/>
    <col min="56" max="56" width="9.3984375" customWidth="1"/>
    <col min="57" max="57" width="10.19921875" customWidth="1"/>
    <col min="58" max="60" width="8.8984375" customWidth="1"/>
    <col min="61" max="62" width="12.59765625" customWidth="1"/>
    <col min="63" max="63" width="20.3984375" customWidth="1"/>
  </cols>
  <sheetData>
    <row r="1" spans="1:63" ht="19.5" customHeight="1">
      <c r="A1" s="1"/>
      <c r="B1" s="1"/>
      <c r="C1" s="416" t="s">
        <v>32</v>
      </c>
      <c r="D1" s="417"/>
      <c r="E1" s="417"/>
      <c r="F1" s="417"/>
      <c r="G1" s="417"/>
      <c r="H1" s="417"/>
      <c r="I1" s="417"/>
      <c r="J1" s="417"/>
      <c r="K1" s="41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D2" s="417"/>
      <c r="E2" s="417"/>
      <c r="F2" s="417"/>
      <c r="G2" s="417"/>
      <c r="H2" s="417"/>
      <c r="I2" s="417"/>
      <c r="J2" s="417"/>
      <c r="K2" s="41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05" t="s">
        <v>2</v>
      </c>
      <c r="B4" s="408" t="str">
        <f>สรุปผลสมรรถนะ!C4</f>
        <v>เลขประจำตัวนักเรียน</v>
      </c>
      <c r="C4" s="409" t="s">
        <v>31</v>
      </c>
      <c r="D4" s="395" t="s">
        <v>33</v>
      </c>
      <c r="E4" s="392"/>
      <c r="F4" s="392"/>
      <c r="G4" s="392"/>
      <c r="H4" s="392"/>
      <c r="I4" s="392"/>
      <c r="J4" s="392"/>
      <c r="K4" s="392"/>
      <c r="L4" s="393"/>
      <c r="M4" s="398" t="s">
        <v>34</v>
      </c>
      <c r="N4" s="392"/>
      <c r="O4" s="392"/>
      <c r="P4" s="392"/>
      <c r="Q4" s="392"/>
      <c r="R4" s="393"/>
      <c r="S4" s="391" t="s">
        <v>35</v>
      </c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3"/>
      <c r="AG4" s="429" t="s">
        <v>36</v>
      </c>
      <c r="AH4" s="392"/>
      <c r="AI4" s="392"/>
      <c r="AJ4" s="392"/>
      <c r="AK4" s="392"/>
      <c r="AL4" s="392"/>
      <c r="AM4" s="392"/>
      <c r="AN4" s="392"/>
      <c r="AO4" s="392"/>
      <c r="AP4" s="392"/>
      <c r="AQ4" s="392"/>
      <c r="AR4" s="393"/>
      <c r="AS4" s="430" t="s">
        <v>37</v>
      </c>
      <c r="AT4" s="392"/>
      <c r="AU4" s="392"/>
      <c r="AV4" s="392"/>
      <c r="AW4" s="392"/>
      <c r="AX4" s="392"/>
      <c r="AY4" s="392"/>
      <c r="AZ4" s="392"/>
      <c r="BA4" s="431" t="s">
        <v>93</v>
      </c>
      <c r="BB4" s="408" t="s">
        <v>19</v>
      </c>
      <c r="BC4" s="408" t="s">
        <v>39</v>
      </c>
      <c r="BD4" s="408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406"/>
      <c r="B5" s="406"/>
      <c r="C5" s="410"/>
      <c r="D5" s="400" t="s">
        <v>40</v>
      </c>
      <c r="E5" s="384"/>
      <c r="F5" s="384"/>
      <c r="G5" s="385"/>
      <c r="H5" s="401" t="s">
        <v>41</v>
      </c>
      <c r="I5" s="385"/>
      <c r="J5" s="402" t="s">
        <v>42</v>
      </c>
      <c r="K5" s="385"/>
      <c r="L5" s="5" t="s">
        <v>43</v>
      </c>
      <c r="M5" s="403" t="s">
        <v>40</v>
      </c>
      <c r="N5" s="384"/>
      <c r="O5" s="385"/>
      <c r="P5" s="399" t="s">
        <v>41</v>
      </c>
      <c r="Q5" s="384"/>
      <c r="R5" s="387"/>
      <c r="S5" s="404" t="s">
        <v>40</v>
      </c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384"/>
      <c r="AE5" s="385"/>
      <c r="AF5" s="6" t="s">
        <v>41</v>
      </c>
      <c r="AG5" s="7" t="s">
        <v>40</v>
      </c>
      <c r="AH5" s="383" t="s">
        <v>41</v>
      </c>
      <c r="AI5" s="384"/>
      <c r="AJ5" s="385"/>
      <c r="AK5" s="383" t="s">
        <v>42</v>
      </c>
      <c r="AL5" s="384"/>
      <c r="AM5" s="385"/>
      <c r="AN5" s="8" t="s">
        <v>43</v>
      </c>
      <c r="AO5" s="386" t="s">
        <v>44</v>
      </c>
      <c r="AP5" s="385"/>
      <c r="AQ5" s="386" t="s">
        <v>45</v>
      </c>
      <c r="AR5" s="387"/>
      <c r="AS5" s="388" t="s">
        <v>40</v>
      </c>
      <c r="AT5" s="384"/>
      <c r="AU5" s="384"/>
      <c r="AV5" s="385"/>
      <c r="AW5" s="432" t="s">
        <v>41</v>
      </c>
      <c r="AX5" s="384"/>
      <c r="AY5" s="384"/>
      <c r="AZ5" s="384"/>
      <c r="BA5" s="413"/>
      <c r="BB5" s="406"/>
      <c r="BC5" s="406"/>
      <c r="BD5" s="406"/>
      <c r="BE5" s="18"/>
      <c r="BF5" s="18"/>
      <c r="BG5" s="18"/>
      <c r="BH5" s="18"/>
      <c r="BI5" s="18"/>
      <c r="BJ5" s="18"/>
      <c r="BK5" s="18"/>
    </row>
    <row r="6" spans="1:63" ht="16.5" customHeight="1">
      <c r="A6" s="406"/>
      <c r="B6" s="406"/>
      <c r="C6" s="410"/>
      <c r="D6" s="396" t="s">
        <v>46</v>
      </c>
      <c r="E6" s="384"/>
      <c r="F6" s="384"/>
      <c r="G6" s="385"/>
      <c r="H6" s="397" t="s">
        <v>46</v>
      </c>
      <c r="I6" s="385"/>
      <c r="J6" s="397" t="s">
        <v>46</v>
      </c>
      <c r="K6" s="385"/>
      <c r="L6" s="9" t="s">
        <v>46</v>
      </c>
      <c r="M6" s="389" t="s">
        <v>46</v>
      </c>
      <c r="N6" s="384"/>
      <c r="O6" s="385"/>
      <c r="P6" s="390" t="s">
        <v>46</v>
      </c>
      <c r="Q6" s="384"/>
      <c r="R6" s="387"/>
      <c r="S6" s="394" t="s">
        <v>46</v>
      </c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5"/>
      <c r="AF6" s="10" t="s">
        <v>46</v>
      </c>
      <c r="AG6" s="11" t="s">
        <v>46</v>
      </c>
      <c r="AH6" s="433" t="s">
        <v>46</v>
      </c>
      <c r="AI6" s="384"/>
      <c r="AJ6" s="385"/>
      <c r="AK6" s="433" t="s">
        <v>46</v>
      </c>
      <c r="AL6" s="384"/>
      <c r="AM6" s="385"/>
      <c r="AN6" s="12" t="s">
        <v>46</v>
      </c>
      <c r="AO6" s="433" t="s">
        <v>46</v>
      </c>
      <c r="AP6" s="385"/>
      <c r="AQ6" s="433" t="s">
        <v>46</v>
      </c>
      <c r="AR6" s="387"/>
      <c r="AS6" s="419" t="s">
        <v>46</v>
      </c>
      <c r="AT6" s="384"/>
      <c r="AU6" s="384"/>
      <c r="AV6" s="385"/>
      <c r="AW6" s="420" t="s">
        <v>46</v>
      </c>
      <c r="AX6" s="384"/>
      <c r="AY6" s="384"/>
      <c r="AZ6" s="384"/>
      <c r="BA6" s="413"/>
      <c r="BB6" s="406"/>
      <c r="BC6" s="406"/>
      <c r="BD6" s="406"/>
      <c r="BE6" s="18"/>
      <c r="BF6" s="18"/>
      <c r="BG6" s="18"/>
      <c r="BH6" s="18"/>
      <c r="BI6" s="18"/>
      <c r="BJ6" s="18"/>
      <c r="BK6" s="18"/>
    </row>
    <row r="7" spans="1:63" ht="15.75" customHeight="1">
      <c r="A7" s="406"/>
      <c r="B7" s="406"/>
      <c r="C7" s="410"/>
      <c r="D7" s="412" t="s">
        <v>47</v>
      </c>
      <c r="E7" s="415" t="s">
        <v>48</v>
      </c>
      <c r="F7" s="415" t="s">
        <v>49</v>
      </c>
      <c r="G7" s="415" t="s">
        <v>50</v>
      </c>
      <c r="H7" s="415" t="s">
        <v>51</v>
      </c>
      <c r="I7" s="415" t="s">
        <v>52</v>
      </c>
      <c r="J7" s="415" t="s">
        <v>53</v>
      </c>
      <c r="K7" s="415" t="s">
        <v>54</v>
      </c>
      <c r="L7" s="439" t="s">
        <v>55</v>
      </c>
      <c r="M7" s="440" t="s">
        <v>56</v>
      </c>
      <c r="N7" s="441" t="s">
        <v>57</v>
      </c>
      <c r="O7" s="441" t="s">
        <v>58</v>
      </c>
      <c r="P7" s="441" t="s">
        <v>59</v>
      </c>
      <c r="Q7" s="441" t="s">
        <v>60</v>
      </c>
      <c r="R7" s="444" t="s">
        <v>61</v>
      </c>
      <c r="S7" s="443" t="s">
        <v>62</v>
      </c>
      <c r="T7" s="384"/>
      <c r="U7" s="384"/>
      <c r="V7" s="384"/>
      <c r="W7" s="384"/>
      <c r="X7" s="384"/>
      <c r="Y7" s="384"/>
      <c r="Z7" s="385"/>
      <c r="AA7" s="435" t="s">
        <v>63</v>
      </c>
      <c r="AB7" s="437" t="s">
        <v>64</v>
      </c>
      <c r="AC7" s="384"/>
      <c r="AD7" s="385"/>
      <c r="AE7" s="435" t="s">
        <v>65</v>
      </c>
      <c r="AF7" s="436" t="s">
        <v>66</v>
      </c>
      <c r="AG7" s="434" t="s">
        <v>67</v>
      </c>
      <c r="AH7" s="418" t="s">
        <v>68</v>
      </c>
      <c r="AI7" s="418" t="s">
        <v>69</v>
      </c>
      <c r="AJ7" s="418" t="s">
        <v>70</v>
      </c>
      <c r="AK7" s="418" t="s">
        <v>71</v>
      </c>
      <c r="AL7" s="418" t="s">
        <v>72</v>
      </c>
      <c r="AM7" s="418" t="s">
        <v>73</v>
      </c>
      <c r="AN7" s="418" t="s">
        <v>74</v>
      </c>
      <c r="AO7" s="418" t="s">
        <v>75</v>
      </c>
      <c r="AP7" s="418" t="s">
        <v>76</v>
      </c>
      <c r="AQ7" s="418" t="s">
        <v>77</v>
      </c>
      <c r="AR7" s="421" t="s">
        <v>78</v>
      </c>
      <c r="AS7" s="424" t="s">
        <v>79</v>
      </c>
      <c r="AT7" s="425" t="s">
        <v>80</v>
      </c>
      <c r="AU7" s="425" t="s">
        <v>81</v>
      </c>
      <c r="AV7" s="425" t="s">
        <v>82</v>
      </c>
      <c r="AW7" s="425" t="s">
        <v>83</v>
      </c>
      <c r="AX7" s="425" t="s">
        <v>84</v>
      </c>
      <c r="AY7" s="425" t="s">
        <v>85</v>
      </c>
      <c r="AZ7" s="426" t="s">
        <v>86</v>
      </c>
      <c r="BA7" s="414"/>
      <c r="BB7" s="406"/>
      <c r="BC7" s="406"/>
      <c r="BD7" s="406"/>
      <c r="BE7" s="19"/>
      <c r="BF7" s="19"/>
      <c r="BG7" s="19"/>
      <c r="BH7" s="19"/>
      <c r="BI7" s="19"/>
      <c r="BJ7" s="19"/>
      <c r="BK7" s="19"/>
    </row>
    <row r="8" spans="1:63" ht="15.75" customHeight="1">
      <c r="A8" s="406"/>
      <c r="B8" s="406"/>
      <c r="C8" s="410"/>
      <c r="D8" s="413"/>
      <c r="E8" s="406"/>
      <c r="F8" s="406"/>
      <c r="G8" s="406"/>
      <c r="H8" s="406"/>
      <c r="I8" s="406"/>
      <c r="J8" s="406"/>
      <c r="K8" s="406"/>
      <c r="L8" s="422"/>
      <c r="M8" s="413"/>
      <c r="N8" s="406"/>
      <c r="O8" s="406"/>
      <c r="P8" s="406"/>
      <c r="Q8" s="406"/>
      <c r="R8" s="422"/>
      <c r="S8" s="442" t="s">
        <v>87</v>
      </c>
      <c r="T8" s="438" t="s">
        <v>88</v>
      </c>
      <c r="U8" s="438" t="s">
        <v>89</v>
      </c>
      <c r="V8" s="445" t="s">
        <v>90</v>
      </c>
      <c r="W8" s="384"/>
      <c r="X8" s="385"/>
      <c r="Y8" s="438" t="s">
        <v>91</v>
      </c>
      <c r="Z8" s="438" t="s">
        <v>92</v>
      </c>
      <c r="AA8" s="406"/>
      <c r="AB8" s="438" t="s">
        <v>87</v>
      </c>
      <c r="AC8" s="438" t="s">
        <v>88</v>
      </c>
      <c r="AD8" s="438" t="s">
        <v>89</v>
      </c>
      <c r="AE8" s="406"/>
      <c r="AF8" s="422"/>
      <c r="AG8" s="413"/>
      <c r="AH8" s="406"/>
      <c r="AI8" s="406"/>
      <c r="AJ8" s="406"/>
      <c r="AK8" s="406"/>
      <c r="AL8" s="406"/>
      <c r="AM8" s="406"/>
      <c r="AN8" s="406"/>
      <c r="AO8" s="406"/>
      <c r="AP8" s="406"/>
      <c r="AQ8" s="406"/>
      <c r="AR8" s="422"/>
      <c r="AS8" s="413"/>
      <c r="AT8" s="406"/>
      <c r="AU8" s="406"/>
      <c r="AV8" s="406"/>
      <c r="AW8" s="406"/>
      <c r="AX8" s="406"/>
      <c r="AY8" s="406"/>
      <c r="AZ8" s="410"/>
      <c r="BA8" s="427">
        <f>COUNT(D10:AZ10)*3</f>
        <v>0</v>
      </c>
      <c r="BB8" s="406"/>
      <c r="BC8" s="406"/>
      <c r="BD8" s="406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07"/>
      <c r="B9" s="407"/>
      <c r="C9" s="411"/>
      <c r="D9" s="414"/>
      <c r="E9" s="407"/>
      <c r="F9" s="407"/>
      <c r="G9" s="407"/>
      <c r="H9" s="407"/>
      <c r="I9" s="407"/>
      <c r="J9" s="407"/>
      <c r="K9" s="407"/>
      <c r="L9" s="423"/>
      <c r="M9" s="414"/>
      <c r="N9" s="407"/>
      <c r="O9" s="407"/>
      <c r="P9" s="407"/>
      <c r="Q9" s="407"/>
      <c r="R9" s="423"/>
      <c r="S9" s="414"/>
      <c r="T9" s="407"/>
      <c r="U9" s="407"/>
      <c r="V9" s="13">
        <v>4.0999999999999996</v>
      </c>
      <c r="W9" s="13">
        <v>4.2</v>
      </c>
      <c r="X9" s="13">
        <v>4.3</v>
      </c>
      <c r="Y9" s="407"/>
      <c r="Z9" s="407"/>
      <c r="AA9" s="407"/>
      <c r="AB9" s="407"/>
      <c r="AC9" s="407"/>
      <c r="AD9" s="407"/>
      <c r="AE9" s="407"/>
      <c r="AF9" s="423"/>
      <c r="AG9" s="414"/>
      <c r="AH9" s="407"/>
      <c r="AI9" s="407"/>
      <c r="AJ9" s="407"/>
      <c r="AK9" s="407"/>
      <c r="AL9" s="407"/>
      <c r="AM9" s="407"/>
      <c r="AN9" s="407"/>
      <c r="AO9" s="407"/>
      <c r="AP9" s="407"/>
      <c r="AQ9" s="407"/>
      <c r="AR9" s="423"/>
      <c r="AS9" s="414"/>
      <c r="AT9" s="407"/>
      <c r="AU9" s="407"/>
      <c r="AV9" s="407"/>
      <c r="AW9" s="407"/>
      <c r="AX9" s="407"/>
      <c r="AY9" s="407"/>
      <c r="AZ9" s="411"/>
      <c r="BA9" s="414"/>
      <c r="BB9" s="407"/>
      <c r="BC9" s="407"/>
      <c r="BD9" s="407"/>
      <c r="BE9" s="19"/>
      <c r="BF9" s="428" t="s">
        <v>96</v>
      </c>
      <c r="BG9" s="384"/>
      <c r="BH9" s="385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17947</v>
      </c>
      <c r="C10" s="15" t="str">
        <f>IF(นักเรียน!C6="","",นักเรียน!C6)</f>
        <v>เด็กชายชัชวาลย์  สีอ่อน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18335</v>
      </c>
      <c r="C11" s="15" t="str">
        <f>IF(นักเรียน!C7="","",นักเรียน!C7)</f>
        <v>เด็กชายกิตติศักดิ์  ภูอีนา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18337</v>
      </c>
      <c r="C12" s="15" t="str">
        <f>IF(นักเรียน!C8="","",นักเรียน!C8)</f>
        <v>เด็กชายเขมราช พันธ์เหล็ก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18338</v>
      </c>
      <c r="C13" s="15" t="str">
        <f>IF(นักเรียน!C9="","",นักเรียน!C9)</f>
        <v>เด็กชายจตุพล ภูประสิทธิ์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18339</v>
      </c>
      <c r="C14" s="15" t="str">
        <f>IF(นักเรียน!C10="","",นักเรียน!C10)</f>
        <v>เด็กชายจิตกร ภูขาว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18340</v>
      </c>
      <c r="C15" s="15" t="str">
        <f>IF(นักเรียน!C11="","",นักเรียน!C11)</f>
        <v>เด็กชายจิรายุทธ กลมขันธ์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18341</v>
      </c>
      <c r="C16" s="15" t="str">
        <f>IF(นักเรียน!C12="","",นักเรียน!C12)</f>
        <v>เด็กชายโชคมงคล  ผกานวน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18342</v>
      </c>
      <c r="C17" s="15" t="str">
        <f>IF(นักเรียน!C13="","",นักเรียน!C13)</f>
        <v>เด็กชายณรงค์ศักดิ์  วิเชียรชัย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18343</v>
      </c>
      <c r="C18" s="15" t="str">
        <f>IF(นักเรียน!C14="","",นักเรียน!C14)</f>
        <v>เด็กชายดัสกร แก้วโสม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18344</v>
      </c>
      <c r="C19" s="15" t="str">
        <f>IF(นักเรียน!C15="","",นักเรียน!C15)</f>
        <v>เด็กชายธรรมนูญ สนิทชน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18346</v>
      </c>
      <c r="C20" s="15" t="str">
        <f>IF(นักเรียน!C16="","",นักเรียน!C16)</f>
        <v>เด็กชายพงศกร กั้วศรี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18347</v>
      </c>
      <c r="C21" s="15" t="str">
        <f>IF(นักเรียน!C17="","",นักเรียน!C17)</f>
        <v>เด็กชายภัทรพล  สุทาธรรม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18348</v>
      </c>
      <c r="C22" s="15" t="str">
        <f>IF(นักเรียน!C18="","",นักเรียน!C18)</f>
        <v>เด็กชายยอดยิ่ง  ถิตย์วิลาศ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18349</v>
      </c>
      <c r="C23" s="15" t="str">
        <f>IF(นักเรียน!C19="","",นักเรียน!C19)</f>
        <v>เด็กชายรัฐภูมิ ประชุมแสน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18350</v>
      </c>
      <c r="C24" s="15" t="str">
        <f>IF(นักเรียน!C20="","",นักเรียน!C20)</f>
        <v>เด็กชายวรากร  ทองคำ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18351</v>
      </c>
      <c r="C25" s="15" t="str">
        <f>IF(นักเรียน!C21="","",นักเรียน!C21)</f>
        <v>เด็กชายวันชนะ ภักดี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18352</v>
      </c>
      <c r="C26" s="15" t="str">
        <f>IF(นักเรียน!C22="","",นักเรียน!C22)</f>
        <v>เด็กชายวิชชากร พรมเสนา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18353</v>
      </c>
      <c r="C27" s="15" t="str">
        <f>IF(นักเรียน!C23="","",นักเรียน!C23)</f>
        <v>เด็กชายวิศรุต  วงพิเดช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18354</v>
      </c>
      <c r="C28" s="15" t="str">
        <f>IF(นักเรียน!C24="","",นักเรียน!C24)</f>
        <v>เด็กชายอนุรักษ์ สิกขาจิตร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18355</v>
      </c>
      <c r="C29" s="15" t="str">
        <f>IF(นักเรียน!C25="","",นักเรียน!C25)</f>
        <v>เด็กหญิงขวัญฤทัย แสนงาม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18356</v>
      </c>
      <c r="C30" s="15" t="str">
        <f>IF(นักเรียน!C26="","",นักเรียน!C26)</f>
        <v>เด็กหญิงญาณิศา  บัวริยานันท์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18357</v>
      </c>
      <c r="C31" s="15" t="str">
        <f>IF(นักเรียน!C27="","",นักเรียน!C27)</f>
        <v>เด็กหญิงธิดาพร  สุไผ่โพธิ์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18358</v>
      </c>
      <c r="C32" s="15" t="str">
        <f>IF(นักเรียน!C28="","",นักเรียน!C28)</f>
        <v>เด็กหญิงเนรัญญา ดีมั่งมี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18361</v>
      </c>
      <c r="C33" s="15" t="str">
        <f>IF(นักเรียน!C29="","",นักเรียน!C29)</f>
        <v>เด็กหญิงเพ็ญนภา ไชยคำนวณ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18362</v>
      </c>
      <c r="C34" s="15" t="str">
        <f>IF(นักเรียน!C30="","",นักเรียน!C30)</f>
        <v>เด็กหญิงมนัสนันท์  สุวรรณพล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18364</v>
      </c>
      <c r="C35" s="15" t="str">
        <f>IF(นักเรียน!C31="","",นักเรียน!C31)</f>
        <v>เด็กหญิงศศิวิมล ศรีไกรรัตน์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18366</v>
      </c>
      <c r="C36" s="15" t="str">
        <f>IF(นักเรียน!C32="","",นักเรียน!C32)</f>
        <v>เด็กหญิงอรทัย  ผลกิจ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18367</v>
      </c>
      <c r="C37" s="15" t="str">
        <f>IF(นักเรียน!C33="","",นักเรียน!C33)</f>
        <v>เด็กหญิงอลิษา วงษ์ทอง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18549</v>
      </c>
      <c r="C38" s="15" t="str">
        <f>IF(นักเรียน!C34="","",นักเรียน!C34)</f>
        <v>เด็กชายพรรธน์กร ทรัพย์สมบัติ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19475</v>
      </c>
      <c r="C39" s="15" t="str">
        <f>IF(นักเรียน!C35="","",นักเรียน!C35)</f>
        <v>เด็กชายสรวิชญ์ ร้อยมะณี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19478</v>
      </c>
      <c r="C40" s="15" t="str">
        <f>IF(นักเรียน!C36="","",นักเรียน!C36)</f>
        <v>เด็กหญิงนุชจิรา ยนตันธุ์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19523</v>
      </c>
      <c r="C41" s="15" t="str">
        <f>IF(นักเรียน!C37="","",นักเรียน!C37)</f>
        <v>เด็กหญิงจิรัชญา ผลวาด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9765625" defaultRowHeight="15" customHeight="1"/>
  <cols>
    <col min="1" max="1" width="7.8984375" customWidth="1"/>
    <col min="2" max="2" width="10.3984375" customWidth="1"/>
    <col min="3" max="3" width="36.8984375" customWidth="1"/>
    <col min="4" max="7" width="5.5" customWidth="1"/>
    <col min="8" max="8" width="9.5" customWidth="1"/>
    <col min="9" max="26" width="7.8984375" customWidth="1"/>
  </cols>
  <sheetData>
    <row r="1" spans="1:26" ht="23.4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4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23.4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7"/>
      <c r="D4" s="417"/>
      <c r="E4" s="417"/>
      <c r="F4" s="417"/>
      <c r="G4" s="417"/>
      <c r="H4" s="417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35.4">
      <c r="A5" s="34"/>
      <c r="B5" s="447" t="str">
        <f>บันทึกข้อความ!Q9&amp;"  ปีการศึกษา "&amp;บันทึกข้อความ!Q10</f>
        <v>ชั้นมัธยมศึกษาปีที่ 3  ปีการศึกษา 2565</v>
      </c>
      <c r="C5" s="417"/>
      <c r="D5" s="417"/>
      <c r="E5" s="417"/>
      <c r="F5" s="417"/>
      <c r="G5" s="417"/>
      <c r="H5" s="417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7" t="s">
        <v>117</v>
      </c>
      <c r="C6" s="417"/>
      <c r="D6" s="417"/>
      <c r="E6" s="417"/>
      <c r="F6" s="417"/>
      <c r="G6" s="417"/>
      <c r="H6" s="417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8" t="s">
        <v>119</v>
      </c>
      <c r="C8" s="448" t="s">
        <v>120</v>
      </c>
      <c r="D8" s="449" t="s">
        <v>39</v>
      </c>
      <c r="E8" s="384"/>
      <c r="F8" s="384"/>
      <c r="G8" s="384"/>
      <c r="H8" s="385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406"/>
      <c r="C9" s="406"/>
      <c r="D9" s="39" t="s">
        <v>101</v>
      </c>
      <c r="E9" s="39" t="s">
        <v>100</v>
      </c>
      <c r="F9" s="39" t="s">
        <v>99</v>
      </c>
      <c r="G9" s="39" t="s">
        <v>98</v>
      </c>
      <c r="H9" s="450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407"/>
      <c r="C10" s="407"/>
      <c r="D10" s="40" t="s">
        <v>122</v>
      </c>
      <c r="E10" s="40" t="s">
        <v>123</v>
      </c>
      <c r="F10" s="40" t="s">
        <v>124</v>
      </c>
      <c r="G10" s="40">
        <v>0</v>
      </c>
      <c r="H10" s="407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6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406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406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406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406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407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6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61.2">
      <c r="A18" s="34"/>
      <c r="B18" s="406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30.6">
      <c r="A19" s="34"/>
      <c r="B19" s="406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61.2">
      <c r="A20" s="34"/>
      <c r="B20" s="406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407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6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406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406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406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406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407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6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406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406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406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406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407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6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406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406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406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407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90" zoomScale="55" zoomScaleNormal="55" workbookViewId="0">
      <selection activeCell="Z984" sqref="Z984"/>
    </sheetView>
  </sheetViews>
  <sheetFormatPr defaultColWidth="12.59765625" defaultRowHeight="15" customHeight="1"/>
  <cols>
    <col min="1" max="26" width="8" customWidth="1"/>
  </cols>
  <sheetData>
    <row r="1" spans="1:26" ht="14.4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4.4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4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4.4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4.4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4.4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4.4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4.4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4.4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4.4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4.4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4.4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4.4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4.4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4.4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4.4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4.4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4.4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4.4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4.4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K11" sqref="K11"/>
    </sheetView>
  </sheetViews>
  <sheetFormatPr defaultColWidth="12.59765625" defaultRowHeight="21" customHeight="1"/>
  <cols>
    <col min="1" max="1" width="7.8984375" style="84" customWidth="1"/>
    <col min="2" max="2" width="46.09765625" style="84" customWidth="1"/>
    <col min="3" max="6" width="5.5" style="84" customWidth="1"/>
    <col min="7" max="7" width="9.5" style="84" customWidth="1"/>
    <col min="8" max="26" width="7.8984375" style="84" customWidth="1"/>
    <col min="27" max="16384" width="12.59765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51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51" t="str">
        <f>บันทึกข้อความ!Q9&amp;"  ปีการศึกษา "&amp;บันทึกข้อความ!Q10</f>
        <v>ชั้นมัธยมศึกษาปีที่ 3  ปีการศึกษา 2565</v>
      </c>
      <c r="C5" s="264"/>
      <c r="D5" s="264"/>
      <c r="E5" s="264"/>
      <c r="F5" s="264"/>
      <c r="G5" s="264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51" t="s">
        <v>248</v>
      </c>
      <c r="C6" s="264"/>
      <c r="D6" s="264"/>
      <c r="E6" s="264"/>
      <c r="F6" s="264"/>
      <c r="G6" s="264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52" t="s">
        <v>195</v>
      </c>
      <c r="C8" s="454" t="s">
        <v>39</v>
      </c>
      <c r="D8" s="381"/>
      <c r="E8" s="381"/>
      <c r="F8" s="381"/>
      <c r="G8" s="382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53"/>
      <c r="C9" s="85" t="s">
        <v>101</v>
      </c>
      <c r="D9" s="85" t="s">
        <v>100</v>
      </c>
      <c r="E9" s="85" t="s">
        <v>99</v>
      </c>
      <c r="F9" s="85" t="s">
        <v>98</v>
      </c>
      <c r="G9" s="452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74"/>
      <c r="C10" s="86" t="s">
        <v>122</v>
      </c>
      <c r="D10" s="86" t="s">
        <v>123</v>
      </c>
      <c r="E10" s="86" t="s">
        <v>124</v>
      </c>
      <c r="F10" s="86">
        <v>0</v>
      </c>
      <c r="G10" s="374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LENOVO</cp:lastModifiedBy>
  <cp:lastPrinted>2022-10-03T11:34:34Z</cp:lastPrinted>
  <dcterms:created xsi:type="dcterms:W3CDTF">2012-04-02T23:03:56Z</dcterms:created>
  <dcterms:modified xsi:type="dcterms:W3CDTF">2024-12-26T07:11:21Z</dcterms:modified>
</cp:coreProperties>
</file>